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M:\EXCEL\GMS-Netz\Hartmann-Wiegler\2024\"/>
    </mc:Choice>
  </mc:AlternateContent>
  <xr:revisionPtr revIDLastSave="0" documentId="8_{35C5922A-792C-405B-A383-19F69DA6EB20}" xr6:coauthVersionLast="36" xr6:coauthVersionMax="36" xr10:uidLastSave="{00000000-0000-0000-0000-000000000000}"/>
  <bookViews>
    <workbookView xWindow="0" yWindow="0" windowWidth="21570" windowHeight="7980" xr2:uid="{1637ADBF-C291-41DA-8042-728405995110}"/>
  </bookViews>
  <sheets>
    <sheet name="el. PB 1" sheetId="1" r:id="rId1"/>
  </sheets>
  <externalReferences>
    <externalReference r:id="rId2"/>
  </externalReference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ultipleCPUManualCount" hidden="1">4</definedName>
    <definedName name="_AtRisk_SimSetting_MultipleCPUMode" hidden="1">0</definedName>
    <definedName name="_AtRisk_SimSetting_RandomNumberGenerator" hidden="1">7</definedName>
    <definedName name="_AtRisk_SimSetting_ReportOptionCustomItemsCount"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0</definedName>
    <definedName name="_AtRisk_SimSetting_ReportOptionReportsFileType" hidden="1">1</definedName>
    <definedName name="_AtRisk_SimSetting_ReportOptionReportStyle" hidden="1">1</definedName>
    <definedName name="_AtRisk_SimSetting_ReportOptionSelectiveQR" hidden="1">FALSE</definedName>
    <definedName name="_AtRisk_SimSetting_ReportsList"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Key1" hidden="1">#REF!</definedName>
    <definedName name="_Key2" hidden="1">#REF!</definedName>
    <definedName name="_Order1" hidden="1">255</definedName>
    <definedName name="_Order2" hidden="1">255</definedName>
    <definedName name="_Sort" hidden="1">#REF!</definedName>
    <definedName name="AENDERUNG">#REF!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7</definedName>
    <definedName name="RiskMinimizeOnStart" hidden="1">FALSE</definedName>
    <definedName name="RiskMonitorConvergence" hidden="1">FALSE</definedName>
    <definedName name="RiskMultipleCPUSupportEnabled" hidden="1">TRUE</definedName>
    <definedName name="RiskNumIterations" hidden="1">100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 name="TARIFVERGLEICH">#REF!</definedName>
  </definedNames>
  <calcPr calcId="191029" iterate="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80" i="1" l="1"/>
  <c r="G279" i="1"/>
  <c r="G277" i="1"/>
  <c r="G276" i="1"/>
  <c r="G274" i="1"/>
  <c r="G273" i="1"/>
  <c r="G235" i="1"/>
  <c r="G234" i="1"/>
  <c r="G233" i="1"/>
  <c r="G232" i="1"/>
  <c r="G230" i="1"/>
  <c r="G229" i="1"/>
  <c r="G228" i="1"/>
  <c r="G227" i="1"/>
  <c r="G226" i="1"/>
  <c r="G225" i="1"/>
  <c r="G224" i="1"/>
  <c r="G223" i="1"/>
  <c r="G221" i="1"/>
  <c r="G220" i="1"/>
  <c r="G219" i="1"/>
  <c r="G218" i="1"/>
  <c r="G217" i="1"/>
  <c r="G216" i="1"/>
  <c r="G215" i="1"/>
  <c r="G214" i="1"/>
  <c r="G212" i="1"/>
  <c r="G211" i="1"/>
  <c r="G210" i="1"/>
  <c r="G209" i="1"/>
  <c r="G208" i="1"/>
  <c r="G207" i="1"/>
  <c r="G206" i="1"/>
  <c r="G205" i="1"/>
  <c r="G203" i="1"/>
  <c r="G202" i="1"/>
  <c r="G201" i="1"/>
  <c r="G200" i="1"/>
  <c r="G199" i="1"/>
  <c r="G198" i="1"/>
  <c r="G197" i="1"/>
  <c r="G196" i="1"/>
  <c r="G194" i="1"/>
  <c r="G193" i="1"/>
  <c r="G192" i="1"/>
  <c r="G190" i="1"/>
  <c r="G189" i="1"/>
  <c r="G187" i="1"/>
  <c r="G186" i="1"/>
  <c r="G180" i="1"/>
  <c r="G179" i="1"/>
  <c r="G178" i="1"/>
  <c r="G176" i="1"/>
  <c r="G175" i="1"/>
  <c r="G174" i="1"/>
  <c r="G172" i="1"/>
  <c r="G171" i="1"/>
  <c r="G170" i="1"/>
  <c r="G168" i="1"/>
  <c r="G167" i="1"/>
  <c r="G166" i="1"/>
  <c r="G164" i="1"/>
  <c r="G163" i="1"/>
  <c r="G162" i="1"/>
  <c r="G151" i="1"/>
  <c r="G149" i="1"/>
  <c r="G147" i="1"/>
  <c r="G145" i="1"/>
  <c r="G143" i="1"/>
  <c r="G136" i="1"/>
  <c r="G135" i="1"/>
  <c r="G134" i="1"/>
  <c r="G133" i="1"/>
  <c r="G132" i="1"/>
  <c r="G130" i="1"/>
  <c r="G129" i="1"/>
  <c r="G128" i="1"/>
  <c r="G127" i="1"/>
  <c r="G126" i="1"/>
  <c r="G124" i="1"/>
  <c r="G123" i="1"/>
  <c r="G122" i="1"/>
  <c r="G121" i="1"/>
  <c r="G120" i="1"/>
  <c r="G118" i="1"/>
  <c r="G117" i="1"/>
  <c r="G116" i="1"/>
  <c r="G115" i="1"/>
  <c r="G114" i="1"/>
  <c r="G112" i="1"/>
  <c r="G111" i="1"/>
  <c r="G110" i="1"/>
  <c r="G109" i="1"/>
  <c r="G108" i="1"/>
  <c r="G87" i="1"/>
  <c r="G85" i="1"/>
  <c r="G83" i="1"/>
  <c r="G81" i="1"/>
  <c r="G79" i="1"/>
  <c r="G77" i="1"/>
  <c r="G75" i="1"/>
  <c r="G73" i="1"/>
  <c r="G71" i="1"/>
  <c r="G69" i="1"/>
  <c r="G59" i="1"/>
  <c r="G58" i="1"/>
  <c r="G56" i="1"/>
  <c r="G55" i="1"/>
  <c r="G52" i="1"/>
  <c r="G51" i="1"/>
  <c r="G49" i="1"/>
  <c r="G48" i="1"/>
  <c r="G45" i="1"/>
  <c r="G44" i="1"/>
  <c r="G42" i="1"/>
  <c r="G41" i="1"/>
  <c r="G38" i="1"/>
  <c r="G37" i="1"/>
  <c r="G35" i="1"/>
  <c r="G34" i="1"/>
  <c r="G31" i="1"/>
  <c r="G30" i="1"/>
  <c r="G28" i="1"/>
  <c r="G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Marco Both</author>
  </authors>
  <commentList>
    <comment ref="G77" authorId="0" shapeId="0" xr:uid="{AF728CDD-9F3A-4C83-A9EE-E055B2DBD416}">
      <text>
        <r>
          <rPr>
            <b/>
            <sz val="9"/>
            <color indexed="81"/>
            <rFont val="Segoe UI"/>
            <family val="2"/>
          </rPr>
          <t>nur ein Preis für NS</t>
        </r>
        <r>
          <rPr>
            <sz val="9"/>
            <color indexed="81"/>
            <rFont val="Segoe UI"/>
            <family val="2"/>
          </rPr>
          <t xml:space="preserve">
</t>
        </r>
      </text>
    </comment>
    <comment ref="C286" authorId="0" shapeId="0" xr:uid="{5CD64214-6C7B-45FA-8019-66EE102430F4}">
      <text>
        <r>
          <rPr>
            <b/>
            <sz val="9"/>
            <color indexed="81"/>
            <rFont val="Segoe UI"/>
            <family val="2"/>
          </rPr>
          <t>fällt weg ?
Dafür Wasserstoffumlage ?</t>
        </r>
        <r>
          <rPr>
            <sz val="9"/>
            <color indexed="81"/>
            <rFont val="Segoe UI"/>
            <family val="2"/>
          </rPr>
          <t xml:space="preserve">
</t>
        </r>
      </text>
    </comment>
  </commentList>
</comments>
</file>

<file path=xl/sharedStrings.xml><?xml version="1.0" encoding="utf-8"?>
<sst xmlns="http://schemas.openxmlformats.org/spreadsheetml/2006/main" count="796" uniqueCount="330">
  <si>
    <t xml:space="preserve">Netznutzungspreisblatt für Marktlokationen (Preisblatt 1) </t>
  </si>
  <si>
    <t>Tage</t>
  </si>
  <si>
    <t>Netzbetreiber [MP-ID]</t>
  </si>
  <si>
    <t>Rundung</t>
  </si>
  <si>
    <t>Preisblatt-ID</t>
  </si>
  <si>
    <t>Gültig ab [YYYYMMDD]</t>
  </si>
  <si>
    <t>Version (YYYYMMDDHHMM)</t>
  </si>
  <si>
    <t>Artikel-ID</t>
  </si>
  <si>
    <t>Preis</t>
  </si>
  <si>
    <t>Einheit</t>
  </si>
  <si>
    <t>Preisblattteil 1 Entgelte für Jahresleistungspreissystem</t>
  </si>
  <si>
    <t>Gruppenartikel-ID [1-01-1]</t>
  </si>
  <si>
    <t>Höchstspannung</t>
  </si>
  <si>
    <t>Jahresbenutzungsdauerstunden &lt;2500 h/a</t>
  </si>
  <si>
    <t>Artikel-ID [1-01-1-001]</t>
  </si>
  <si>
    <t>Leistungspreis</t>
  </si>
  <si>
    <t>x,xxxxxxxxxxx</t>
  </si>
  <si>
    <t>€/kW*Tag</t>
  </si>
  <si>
    <t>Artikel-ID [1-01-1-002]</t>
  </si>
  <si>
    <t>Arbeitspreis</t>
  </si>
  <si>
    <t>€/kWh</t>
  </si>
  <si>
    <t>Jahresbenutzungsdauerstunden &gt;=2500 h/a</t>
  </si>
  <si>
    <t>Artikel-ID [1-01-1-003]</t>
  </si>
  <si>
    <t>Artikel-ID [1-01-1-004]</t>
  </si>
  <si>
    <t>Gruppenartikel-ID [1-01-2]</t>
  </si>
  <si>
    <t>Umspannung Höchst-/Hochspannung</t>
  </si>
  <si>
    <t>Artikel-ID [1-01-2-001]</t>
  </si>
  <si>
    <t>Artikel-ID [1-01-2-002]</t>
  </si>
  <si>
    <t>Artikel-ID [1-01-2-003]</t>
  </si>
  <si>
    <t>Artikel-ID [1-01-2-004]</t>
  </si>
  <si>
    <t>Gruppenartikel-ID [1-01-3]</t>
  </si>
  <si>
    <t>Hochspannung</t>
  </si>
  <si>
    <t>1-01-3-001</t>
  </si>
  <si>
    <t>1-01-3-002</t>
  </si>
  <si>
    <t>1-01-3-003</t>
  </si>
  <si>
    <t>1-01-3-004</t>
  </si>
  <si>
    <t>Gruppenartikel-ID [1-01-4]</t>
  </si>
  <si>
    <t>Umspannung Hoch-/Mittelspannung</t>
  </si>
  <si>
    <t>1-01-4-001</t>
  </si>
  <si>
    <t>1-01-4-002</t>
  </si>
  <si>
    <t>1-01-4-003</t>
  </si>
  <si>
    <t>1-01-4-004</t>
  </si>
  <si>
    <t>Gruppenartikel-ID [1-01-5]</t>
  </si>
  <si>
    <t>Mittelspannung</t>
  </si>
  <si>
    <t>1-01-5-001</t>
  </si>
  <si>
    <t>1-01-5-002</t>
  </si>
  <si>
    <t>1-01-5-003</t>
  </si>
  <si>
    <t>1-01-5-004</t>
  </si>
  <si>
    <t>Gruppenartikel-ID [1-01-6]</t>
  </si>
  <si>
    <t>Umspannung Mittel-/Niederspannung</t>
  </si>
  <si>
    <t>1-01-6-001</t>
  </si>
  <si>
    <t>1-01-6-002</t>
  </si>
  <si>
    <t>1-01-6-003</t>
  </si>
  <si>
    <t>1-01-6-004</t>
  </si>
  <si>
    <t>Gruppenartikel-ID [1-01-7]</t>
  </si>
  <si>
    <t>Niederspannung</t>
  </si>
  <si>
    <t>1-01-7-001</t>
  </si>
  <si>
    <t>1-01-7-002</t>
  </si>
  <si>
    <t>1-01-7-003</t>
  </si>
  <si>
    <t>1-01-7-004</t>
  </si>
  <si>
    <t>Gruppenartikel-ID [1-01-8]</t>
  </si>
  <si>
    <r>
      <t xml:space="preserve">§ 14a EnWG - Entgelt für RLM Kunden </t>
    </r>
    <r>
      <rPr>
        <b/>
        <sz val="8"/>
        <color rgb="FF0000FF"/>
        <rFont val="Calibri"/>
        <family val="2"/>
      </rPr>
      <t>(noch nicht endgültig entschieden, da VO-Entwurf zurückgezogen)</t>
    </r>
  </si>
  <si>
    <t>als ID angelegt aber noch nicht verwendet</t>
  </si>
  <si>
    <t>1-01-8-001</t>
  </si>
  <si>
    <t>1-01-8-002</t>
  </si>
  <si>
    <t>1-01-8-003</t>
  </si>
  <si>
    <t>1-01-8-004</t>
  </si>
  <si>
    <t>Preisblattteil 2 Entgelte für Grundpreis-/ Arbeitspreissystem</t>
  </si>
  <si>
    <t>Marktlokation Grundpreis für Arbeitspreissystem</t>
  </si>
  <si>
    <t>1-02-0-001</t>
  </si>
  <si>
    <t>Grundpreis</t>
  </si>
  <si>
    <t>€/Tag</t>
  </si>
  <si>
    <t>Marktlokation der Kategorie sonstiger Verbrauch (Marktlokation, die in keine andere Kategorie fällt)</t>
  </si>
  <si>
    <t>1-02-0-002</t>
  </si>
  <si>
    <t>Marktlokation der Kategorie steuerbare Speicherheizung</t>
  </si>
  <si>
    <t>1-02-0-003</t>
  </si>
  <si>
    <t>Marktlokation der Kategorie steuerbare Wärmepumpe</t>
  </si>
  <si>
    <t>1-02-0-004</t>
  </si>
  <si>
    <t>Marktlokation der Kategorie öffentlicher Straßenbeleuchtung</t>
  </si>
  <si>
    <t>1-02-0-005</t>
  </si>
  <si>
    <t>Marktlokationen der Kategorie steuerbare Elektromobilität</t>
  </si>
  <si>
    <t>1-02-0-006</t>
  </si>
  <si>
    <t>Marktlokationen der Kategorie steuerbare Verbrauchseinrichtungen nach § 14a EnWG</t>
  </si>
  <si>
    <t>1-02-0-007</t>
  </si>
  <si>
    <t>1-02-0-008</t>
  </si>
  <si>
    <t>1-02-0-009</t>
  </si>
  <si>
    <t>1-02-0-010</t>
  </si>
  <si>
    <t>Marktlokationen der Kategorie steuerbare Speicherheizung mit erweiterter Steuerbarkeit</t>
  </si>
  <si>
    <t>1-02-0-011</t>
  </si>
  <si>
    <t>z.Z. keine Anwendung</t>
  </si>
  <si>
    <t>Marktlokationen der Kategorie steuerbare Wärmepumpe mit erweiterter Steuerbarkeit</t>
  </si>
  <si>
    <t>1-02-0-012</t>
  </si>
  <si>
    <t>Marktlokationen der Kategorie steuerbare Elektromobilität mit erweiterter Steuerbarkeit</t>
  </si>
  <si>
    <t>1-02-0-013</t>
  </si>
  <si>
    <t>Preisblattteil 3 Entgelte für Monatsleistungspreissystem</t>
  </si>
  <si>
    <t>1-03-1-001</t>
  </si>
  <si>
    <t>Leistungspreis für Monate mit 28 Tagen</t>
  </si>
  <si>
    <t>1-03-1-002</t>
  </si>
  <si>
    <t>Leistungspreis für Monate mit 29 Tagen</t>
  </si>
  <si>
    <t>1-03-1-003</t>
  </si>
  <si>
    <t>Leistungspreis für Monate mit 30 Tagen</t>
  </si>
  <si>
    <t>1-03-1-004</t>
  </si>
  <si>
    <t>Leistungspreis für Monate mit 31 Tagen</t>
  </si>
  <si>
    <t>1-03-1-005</t>
  </si>
  <si>
    <t>1-03-2-001</t>
  </si>
  <si>
    <t>1-03-2-002</t>
  </si>
  <si>
    <t>1-03-2-003</t>
  </si>
  <si>
    <t>1-03-2-004</t>
  </si>
  <si>
    <t>1-03-2-005</t>
  </si>
  <si>
    <t>1-03-3-001</t>
  </si>
  <si>
    <t>1-03-3-002</t>
  </si>
  <si>
    <t>1-03-3-003</t>
  </si>
  <si>
    <t>1-03-3-004</t>
  </si>
  <si>
    <t>1-03-3-005</t>
  </si>
  <si>
    <t>1-03-4-001</t>
  </si>
  <si>
    <t>1-03-4-002</t>
  </si>
  <si>
    <t>1-03-4-003</t>
  </si>
  <si>
    <t>1-03-4-004</t>
  </si>
  <si>
    <t>1-03-4-005</t>
  </si>
  <si>
    <t>1-03-5-001</t>
  </si>
  <si>
    <t>1-03-5-002</t>
  </si>
  <si>
    <t>1-03-5-003</t>
  </si>
  <si>
    <t>1-03-5-004</t>
  </si>
  <si>
    <t>1-03-5-005</t>
  </si>
  <si>
    <t>1-03-6-001</t>
  </si>
  <si>
    <t>1-03-6-002</t>
  </si>
  <si>
    <t>1-03-6-003</t>
  </si>
  <si>
    <t>1-03-6-004</t>
  </si>
  <si>
    <t>1-03-6-005</t>
  </si>
  <si>
    <t>1-03-7-001</t>
  </si>
  <si>
    <t>1-03-7-002</t>
  </si>
  <si>
    <t>1-03-7-003</t>
  </si>
  <si>
    <t>1-03-7-004</t>
  </si>
  <si>
    <t>1-03-7-005</t>
  </si>
  <si>
    <t>Preisblattteil 4 Entgelte für Stromspeicher gem. § 19 Abs. 4 StromNEV</t>
  </si>
  <si>
    <t>1-04-1-001</t>
  </si>
  <si>
    <t>1-04-2-001</t>
  </si>
  <si>
    <t>1-04-3-001</t>
  </si>
  <si>
    <t>1-04-4-001</t>
  </si>
  <si>
    <t>1-04-5-001</t>
  </si>
  <si>
    <t>1-04-6-001</t>
  </si>
  <si>
    <t>1-04-7-001</t>
  </si>
  <si>
    <t xml:space="preserve">Preisblattteil 5 Netzreservekapazität </t>
  </si>
  <si>
    <t>Gruppenartikel-ID [1-05-1]</t>
  </si>
  <si>
    <t>1-05-1-001</t>
  </si>
  <si>
    <t>bis 200 h/a</t>
  </si>
  <si>
    <t>1-05-1-002</t>
  </si>
  <si>
    <t>über 200 h/a bis 400 h/a</t>
  </si>
  <si>
    <t>1-05-1-003</t>
  </si>
  <si>
    <t>über 400 h/a bis 600 h/a</t>
  </si>
  <si>
    <t>Gruppenartikel-ID [1-05-2]</t>
  </si>
  <si>
    <t>1-05-2-001</t>
  </si>
  <si>
    <t>1-05-2-002</t>
  </si>
  <si>
    <t>1-05-2-003</t>
  </si>
  <si>
    <t>Gruppenartikel-ID [1-05-3]</t>
  </si>
  <si>
    <t>1-05-3-001</t>
  </si>
  <si>
    <t>1-05-3-002</t>
  </si>
  <si>
    <t>1-05-3-003</t>
  </si>
  <si>
    <t>Gruppenartikel-ID [1-05-4]</t>
  </si>
  <si>
    <t>1-05-4-001</t>
  </si>
  <si>
    <t>1-05-4-002</t>
  </si>
  <si>
    <t>1-05-4-003</t>
  </si>
  <si>
    <t>Gruppenartikel-ID [1-05-5]</t>
  </si>
  <si>
    <t>1-05-5-001</t>
  </si>
  <si>
    <t>1-05-5-002</t>
  </si>
  <si>
    <t>1-05-5-003</t>
  </si>
  <si>
    <t>Gruppenartikel-ID [1-05-6]</t>
  </si>
  <si>
    <t>1-05-6-001</t>
  </si>
  <si>
    <t>1-05-6-002</t>
  </si>
  <si>
    <t>1-05-6-003</t>
  </si>
  <si>
    <t>Gruppenartikel-ID [1-05-7]</t>
  </si>
  <si>
    <t>1-05-7-001</t>
  </si>
  <si>
    <t>1-05-7-002</t>
  </si>
  <si>
    <t>1-05-7-003</t>
  </si>
  <si>
    <r>
      <t xml:space="preserve">Preisblattteil 6 Entgelte für Messstellenbetrieb bei kME </t>
    </r>
    <r>
      <rPr>
        <b/>
        <sz val="8"/>
        <color rgb="FFFFFFFF"/>
        <rFont val="Calibri"/>
        <family val="2"/>
      </rPr>
      <t>(sobald mME bzw. iMS verbaut ist erfolgt die Abrechnung über den MSB)</t>
    </r>
  </si>
  <si>
    <t>1-06-1-001</t>
  </si>
  <si>
    <t>kME mit registrierender Last-/Einspeisemessung</t>
  </si>
  <si>
    <t>MSB ohne Wandler</t>
  </si>
  <si>
    <t>1-06-1-002</t>
  </si>
  <si>
    <t>Wandlersatz für Messstellenbetrieb bei kME</t>
  </si>
  <si>
    <t>Zuschlag Wandler</t>
  </si>
  <si>
    <t>1-06-3-001</t>
  </si>
  <si>
    <t>1-06-3-002</t>
  </si>
  <si>
    <t>1-06-5-001</t>
  </si>
  <si>
    <t>1-06-5-002</t>
  </si>
  <si>
    <t>1-06-7-001</t>
  </si>
  <si>
    <t>1-06-7-002</t>
  </si>
  <si>
    <t>1-06-7-003</t>
  </si>
  <si>
    <t>Schaltgerät oder Rundsteuerempfänger</t>
  </si>
  <si>
    <t>Bei jährlicher Ablesung</t>
  </si>
  <si>
    <t>1-06-7-004</t>
  </si>
  <si>
    <t>kME Einrichtungszähler Eintarif</t>
  </si>
  <si>
    <t>1-06-7-005</t>
  </si>
  <si>
    <t>kME Einrichtungszähler Zweitarif</t>
  </si>
  <si>
    <t>1-06-7-006</t>
  </si>
  <si>
    <t>kME Zweirichtungszähler Eintarif</t>
  </si>
  <si>
    <t>1-06-7-007</t>
  </si>
  <si>
    <t>kME Zweirichtungszähler Zweitarif</t>
  </si>
  <si>
    <t>1-06-7-008</t>
  </si>
  <si>
    <t>kME Mehrtarifzähler</t>
  </si>
  <si>
    <t>1-06-7-009</t>
  </si>
  <si>
    <t>kME Prepaymentzähler</t>
  </si>
  <si>
    <t>1-06-7-010</t>
  </si>
  <si>
    <t>kME Maximumzähler</t>
  </si>
  <si>
    <t>1-06-7-011</t>
  </si>
  <si>
    <t>kME EDL21 Zähler</t>
  </si>
  <si>
    <t>Bei halbjährlicher Ablesung</t>
  </si>
  <si>
    <t>1-06-7-012</t>
  </si>
  <si>
    <t>1-06-7-013</t>
  </si>
  <si>
    <t>1-06-7-014</t>
  </si>
  <si>
    <t>1-06-7-015</t>
  </si>
  <si>
    <t>1-06-7-016</t>
  </si>
  <si>
    <t xml:space="preserve">kME Mehrtarifzähler </t>
  </si>
  <si>
    <t>1-06-7-017</t>
  </si>
  <si>
    <t>1-06-7-018</t>
  </si>
  <si>
    <t>1-06-7-019</t>
  </si>
  <si>
    <t>Bei vierteljährlicher Ablesung</t>
  </si>
  <si>
    <t>1-06-7-020</t>
  </si>
  <si>
    <t>1-06-7-021</t>
  </si>
  <si>
    <t>1-06-7-022</t>
  </si>
  <si>
    <t>1-06-7-023</t>
  </si>
  <si>
    <t>1-06-7-024</t>
  </si>
  <si>
    <t>1-06-7-025</t>
  </si>
  <si>
    <t>1-06-7-026</t>
  </si>
  <si>
    <t>1-06-7-027</t>
  </si>
  <si>
    <t>Bei monatlicher Ablesung</t>
  </si>
  <si>
    <t>1-06-7-028</t>
  </si>
  <si>
    <t>1-06-7-029</t>
  </si>
  <si>
    <t>1-06-7-030</t>
  </si>
  <si>
    <t>1-06-7-031</t>
  </si>
  <si>
    <t>1-06-7-032</t>
  </si>
  <si>
    <t>1-06-7-033</t>
  </si>
  <si>
    <t>1-06-7-034</t>
  </si>
  <si>
    <t>1-06-7-035</t>
  </si>
  <si>
    <t>Alle Spannungsebenen</t>
  </si>
  <si>
    <t>1-06-0-036</t>
  </si>
  <si>
    <t>Telekommunikationsanschluss durch NB (automatische Ablesung)</t>
  </si>
  <si>
    <t>Zuschlag</t>
  </si>
  <si>
    <t>1-06-0-037</t>
  </si>
  <si>
    <t>Telekommunikationsanschluss durch AN (automatische Ablesung)</t>
  </si>
  <si>
    <t>Abschlag</t>
  </si>
  <si>
    <t>1-06-0-038</t>
  </si>
  <si>
    <t>Manuelle vor Ort Ablesung bei kME mit registrierender Last-/Einspeisemessung</t>
  </si>
  <si>
    <t>€/Vorgang</t>
  </si>
  <si>
    <t>1-06-0-039</t>
  </si>
  <si>
    <t>Entgelt Impulsweitergabe</t>
  </si>
  <si>
    <t>Preisblattteil 7 individuelle Netzentgelte</t>
  </si>
  <si>
    <t>Individuelle Netzentgelte nach § 19 Abs. 2 Satz 1 StromNEV</t>
  </si>
  <si>
    <t>1-07-1-001</t>
  </si>
  <si>
    <t>--,--</t>
  </si>
  <si>
    <t>1-07-1-002</t>
  </si>
  <si>
    <t>1-07-1-003</t>
  </si>
  <si>
    <t>1-07-1-004</t>
  </si>
  <si>
    <t>Individuelle Netzentgelte nach § 19 Abs. 2 Satz 2 StromNEV</t>
  </si>
  <si>
    <t>1-07-2-001</t>
  </si>
  <si>
    <t>1-07-2-002</t>
  </si>
  <si>
    <t>1-07-2-003</t>
  </si>
  <si>
    <t>1-07-2-004</t>
  </si>
  <si>
    <t>Singulär genutzte Betriebsmittel nach § 19 Abs. 3 StromNEV</t>
  </si>
  <si>
    <t>1-07-3-001</t>
  </si>
  <si>
    <t>sing. Betriebsmittel</t>
  </si>
  <si>
    <t>Preisblattteil 8 Konzessionsabgabe</t>
  </si>
  <si>
    <t>1-08-1-001</t>
  </si>
  <si>
    <t>Für Entnahme von Marktlokationen von Tarifkunden in Schwachlastzeiten gem. § 2 Abs. 2 Satz 1 a) KAV</t>
  </si>
  <si>
    <t>1-08-1-AGS-KG
…
Hinweis:
Neben vorgegebenen Artikel-ID auch NB eigene Artikel-ID möglich</t>
  </si>
  <si>
    <t>Gemeindespezifische, kundengruppenindividuelle Konzessionsabgabe für Entnahme von 
Marktlokationen von Tarifkunden in Schwachlastzeiten gem. § 2 Abs. 2 Satz 1 a) KAV
[AGS (Amtlicher Gemeindeschlüssel)]
[KG (Kundengruppe)]
[KG (01) = reine Landwirtschaft]
[KG (02) = Landwirtschaft in Kombination mit Haushalt]
[KG (03) = Sonstige / keine gesonderte Kundengruppe]</t>
  </si>
  <si>
    <t xml:space="preserve">€/kWh
</t>
  </si>
  <si>
    <t>1-08-2-AGS-KG-Z
…
Hinweis:
Neben vorgegebenen Artikel-ID auch NB eigene Artikel-ID möglich</t>
  </si>
  <si>
    <t>Gemeindespezifische, kundengruppenindividuelle, gezonte Konzessionsabgabe für Entnahme
von Marktlokationen von Tarifkunden in Schwachlastzeiten gem. § 2 Abs. 2 Satz 1 a) KAV
[AGS (Amtlicher Gemeindeschlüssel)]
[KG (Kundengruppe)]
[KG (01) = reine Landwirtschaft]
[KG (02) = Landwirtschaft in Kombination mit Haushalt]
[KG (03) = Sonstige / keine gesonderte Kundengruppe]
[Z (Nummer der Zone; mit 1 &lt;= Z &lt;= 9)]</t>
  </si>
  <si>
    <t>1-08-3-001</t>
  </si>
  <si>
    <t>Für Entnahme von Marktlokationen von Sondervertragskunden gem. § 2 Abs. 3 Satz 1 KAV</t>
  </si>
  <si>
    <t>1-08-3-AGS
…
Hinweis:
Neben vorgegebenen Artikel-ID auch NB eigene Artikel-ID möglich</t>
  </si>
  <si>
    <t xml:space="preserve">Gemeindespezifische Konzessionsabgabe für Entnahme von Marktlokationen von 
Sondervertragskunden gem. § 2 Abs. 3 Satz 1 KAV
[AGS (Amtlicher Gemeindeschlüssel)]
</t>
  </si>
  <si>
    <t>1-08-4-001</t>
  </si>
  <si>
    <t>Höchstbetrag der Konzessionsabgabe für Entnahme von Marktlokationen von Tarifkunden gem. § 2 Abs. 2 Satz 1b) KAV 
bis 25.000 Einwohner (Einheit: €/kWh)</t>
  </si>
  <si>
    <t>1-08-4-002</t>
  </si>
  <si>
    <t>Höchstbetrag der Konzessionsabgabe für Entnahme von Marktlokationen von Tarifkunden gem. § 2 Abs. 2 Satz 1b) KAV 
von 25.000 bis 100.000 Einwohner</t>
  </si>
  <si>
    <t>1-08-4-003</t>
  </si>
  <si>
    <t>Höchstbetrag der Konzessionsabgabe für Entnahme von Marktlokationen von Tarifkunden gem. § 2 Abs. 2 Satz 1b) KAV 
von 25.000 bis  500.000 Einwohner</t>
  </si>
  <si>
    <t>1-08-4-004</t>
  </si>
  <si>
    <t>Höchstbetrag der Konzessionsabgabe für Entnahme von Marktlokationen von Tarifkunden gem. § 2 Abs. 2 Satz 1b) KAV 
über 500.000 Einwohner</t>
  </si>
  <si>
    <t>1-08-4-AGS-KG
…
Hinweis:
Neben vorgegebenen Artikel-ID auch NB eigene Artikel-ID möglich</t>
  </si>
  <si>
    <t>Gemeindespezifische, kundengruppenindividuelle Konzessionsabgabe für Entnahme von 
Marktlokationen von Tarifkunden gem. § 2 Abs. 2 Satz 1b) KAV
[AGS (Amtlicher Gemeindeschlüssel)]
[KG (Kundengruppe)]
[KG (01) = reine Landwirtschaft]
[KG (02) = Landwirtschaft in Kombination mit Haushalt]
[KG (03) = Sonstige / keine gesonderte Kundengruppe]</t>
  </si>
  <si>
    <t>1-08-5-AGS-KG-Z
…
Hinweis:
Neben vorgegebenen Artikel-ID auch NB eigene Artikel-ID möglich</t>
  </si>
  <si>
    <t>Gemeindespezifische, kundengruppenindividuelle, gezonte Konzessionsabgabe für 
Entnahme von Marktlokationen von Tarifkunden gem. § 2 Abs. 2 Satz 1b) KAV
[AGS (Amtlicher Gemeindeschlüssel)]
[KG (Kundengruppe)]
[KG (01) = reine Landwirtschaft]
[KG (02) = Landwirtschaft in Kombination mit Haushalt]
[KG (03) = Sonstige / keine gesonderte Kundengruppe]
[Z (Nummer der Zone; mit 1 &lt;= Z &lt;= 9)]</t>
  </si>
  <si>
    <t>Preisblattteil 9 Entgelte für Tagesleistungspreissystem</t>
  </si>
  <si>
    <t>1-09-1-001</t>
  </si>
  <si>
    <t>1-09-1-002</t>
  </si>
  <si>
    <t>1-09-2-001</t>
  </si>
  <si>
    <t>1-09-2-002</t>
  </si>
  <si>
    <t>1-09-3-001</t>
  </si>
  <si>
    <t>1-09-3-002</t>
  </si>
  <si>
    <t>1-09-4-001</t>
  </si>
  <si>
    <t>1-09-4-002</t>
  </si>
  <si>
    <t>1-09-5-001</t>
  </si>
  <si>
    <t>1-09-5-002</t>
  </si>
  <si>
    <t xml:space="preserve">Preisblattteil 10  Preisbestandteile, deren Höhe aufgrund gesetzlicher Vorgaben durch Dritte jährlich ermittelt und veröffentlicht werden </t>
  </si>
  <si>
    <t>Aufschläge aufgrund des § 26 KWKG</t>
  </si>
  <si>
    <t>1-10-1-001</t>
  </si>
  <si>
    <t>Nichtprivilegierte Letztverbraucher</t>
  </si>
  <si>
    <t>Aufschläge aufgrund der Offshore-Haftungsumlage nach § 17f EnWG</t>
  </si>
  <si>
    <t>1-10-2-001</t>
  </si>
  <si>
    <t xml:space="preserve"> Aufschläge aufgrund der Umlage für abschaltbare Lasten</t>
  </si>
  <si>
    <t>entfällt ab 2023</t>
  </si>
  <si>
    <t>1-10-3-001</t>
  </si>
  <si>
    <t>Letztverbrauch je Marktlokation</t>
  </si>
  <si>
    <t>Aufschläge aufgrund individueller Netzentgelte nach § 19 StromNEV</t>
  </si>
  <si>
    <t>1-10-4-001</t>
  </si>
  <si>
    <t>Letzverbrauchergruppe A (Strommengen von Letztverbrauchern für die jeweils ersten 1.000.000 kWh je Marktlokation)</t>
  </si>
  <si>
    <t>1-10-4-002</t>
  </si>
  <si>
    <t>Letztverbrauchergruppe B (Letztverbraucher, deren Jahresverbrauch an einer Marktlokation 1.000.000 kWh übersteigt, zahlen zusätzlich für über 1.000.000 kWh hinausgehende Strombezüge eine § 19 StromNEV-Umlage)</t>
  </si>
  <si>
    <t>1-10-4-003</t>
  </si>
  <si>
    <t>Letztverbrauchergruppe C (Letztverbraucher, die dem produzierenden Gewerbe, dem schienengebundenen Verkehr oder der Eisenbahninfrastruktur zuzuordnen sind und deren Stromkosten im vorangegangenen Geschäftsjahr vier Prozent des Umsatzes überstiegen haben, zahlen für über 1.000.000 kWh hinausgehende Strombezüge eine § 19 StromNEV-Umlage)</t>
  </si>
  <si>
    <t>Aufschläge aufgrund der §§ 26 und 27c KWKG für Schienenbahnen</t>
  </si>
  <si>
    <t>1-10-5-001</t>
  </si>
  <si>
    <t>Aufschläge aufgrund des § 26 KWKG, die auch für Schienenbahnen für die jeweils ersten 1.000.000 kWh je Marktlokation gelten. (Einheit: €/kWh)</t>
  </si>
  <si>
    <t>1-10-5-002</t>
  </si>
  <si>
    <t>Aufschläge aufgrund des § 27c KWKG für Schienenbahnen Letztverbrauchergruppe B (Letztverbraucher, die dem schienengebundenen Verkehr zuzuordnen sind und deren Jahresverbrauch an einer Marktlokation (Abnahmestelle) 1.000.000 kWh übersteigt, zahlen zusätzlich für über 1.000.000 kWh hinausgehende Strombezüge eine begrenzte KWKG-Umlage) (Einheit: €/kWh)</t>
  </si>
  <si>
    <t>1-10-5-003</t>
  </si>
  <si>
    <t>Aufschläge aufgrund des § 27c KWKG für Schienenbahnen Letztverbrauchergruppe C (Letztverbraucher, die dem schienengebundenen Verkehr zuzuordnen sind und deren Stromkosten im vorangegangenen Geschäftsjahr vier Prozent des Umsatzes überstiegen haben, zahlen für über 1.000.000 kWh hinausgehende Strombezüge eine begrenzte KWKG-Umlage) (Einheit: €/kWh)</t>
  </si>
  <si>
    <t>Aufschläge aufgrund der Offshore-Haftungsumlage für Schienenbahnen nach § 17f EnWG</t>
  </si>
  <si>
    <t>1-10-6-001</t>
  </si>
  <si>
    <t>Aufschläge aufgrund der Offshore-Haftungsumlage nach § 17f EnWG, die auch für Schienenbahnen für die jeweils ersten 1.000.000 kWh je Marktlokation gelten. (Einheit: €/kWh)</t>
  </si>
  <si>
    <t>1-10-6-002</t>
  </si>
  <si>
    <t>Aufschläge aufgrund der Offshore-Haftungsumlage für Schienenbahnen nach § 17f Absatz 5 Satz 2 EnWG Letztverbrauchergruppe B (Letztverbraucher, die dem schienengebundenen Verkehr zuzuordnen sind und deren Jahresverbrauch an einer Marktlokation (Abnahmestelle) 1.000.000 kWh übersteigt, zahlen zusätzlich für über 1.000.000 kWh hinausgehende Strombezüge eine begrenzte Offshore-Haftungsumlage) (Einheit: €/kWh)</t>
  </si>
  <si>
    <t>1-10-6-003</t>
  </si>
  <si>
    <t>Aufschläge aufgrund der Offshore-Haftungsumlage für Schienenbahnen nach § 17f Absatz 5 Satz 2 EnWG Letztverbrauchergruppe C (Letztverbraucher, die dem schienengebundenen Verkehr zuzuordnen sind und deren Stromkosten im vorangegangenen Geschäftsjahr vier Prozent des Umsatzes überstiegen haben, zahlen für über 1.000.000 kWh hinausgehende Strombezüge eine begrenzte Offshore-Haftungsumlage) (Einheit: €/kWh)</t>
  </si>
  <si>
    <t>Allg. Hinweise:</t>
  </si>
  <si>
    <t xml:space="preserve">Im Fall der Angabe von x,xxxxxxxxxxx Preis/Einheit ist im Preisblatt der konkrete Preis zu nennen. </t>
  </si>
  <si>
    <t xml:space="preserve">Im Fall der Angabe von --,-- Preis/Einheit ist im Preisblatt kein Preis zu nennen.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</si>
</sst>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
    <numFmt numFmtId="165" formatCode="yyyymmdd"/>
    <numFmt numFmtId="166" formatCode="yyyymmddhhmm"/>
    <numFmt numFmtId="167" formatCode="0.0000"/>
    <numFmt numFmtId="168" formatCode="#,##0.00000000000"/>
  </numFmts>
  <fonts count="27"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4"/>
      <color rgb="FF000000"/>
      <name val="Calibri"/>
      <family val="2"/>
    </font>
    <font>
      <b/>
      <sz val="11"/>
      <color rgb="FF000000"/>
      <name val="Calibri"/>
      <family val="2"/>
    </font>
    <font>
      <sz val="11"/>
      <color theme="1"/>
      <name val="Calibri"/>
      <family val="2"/>
    </font>
    <font>
      <sz val="11"/>
      <color rgb="FFFF0000"/>
      <name val="Calibri"/>
      <family val="2"/>
    </font>
    <font>
      <sz val="12"/>
      <color rgb="FF000000"/>
      <name val="Calibri"/>
      <family val="2"/>
    </font>
    <font>
      <sz val="11"/>
      <name val="Calibri"/>
      <family val="2"/>
    </font>
    <font>
      <b/>
      <sz val="12"/>
      <color rgb="FFFFFFFF"/>
      <name val="Calibri"/>
      <family val="2"/>
    </font>
    <font>
      <b/>
      <sz val="11"/>
      <color rgb="FFFFFFFF"/>
      <name val="Calibri"/>
      <family val="2"/>
    </font>
    <font>
      <sz val="11"/>
      <color rgb="FFFFFFFF"/>
      <name val="Calibri"/>
      <family val="2"/>
    </font>
    <font>
      <sz val="11"/>
      <color rgb="FF0000FF"/>
      <name val="Calibri"/>
      <family val="2"/>
      <scheme val="minor"/>
    </font>
    <font>
      <b/>
      <sz val="11"/>
      <color rgb="FFFF0000"/>
      <name val="Calibri"/>
      <family val="2"/>
      <scheme val="minor"/>
    </font>
    <font>
      <sz val="12"/>
      <color rgb="FF0000FF"/>
      <name val="Calibri"/>
      <family val="2"/>
    </font>
    <font>
      <b/>
      <sz val="11"/>
      <color rgb="FF0000FF"/>
      <name val="Calibri"/>
      <family val="2"/>
    </font>
    <font>
      <b/>
      <sz val="8"/>
      <color rgb="FF0000FF"/>
      <name val="Calibri"/>
      <family val="2"/>
    </font>
    <font>
      <sz val="11"/>
      <color rgb="FF0000FF"/>
      <name val="Calibri"/>
      <family val="2"/>
    </font>
    <font>
      <sz val="10"/>
      <name val="Arial"/>
      <family val="2"/>
    </font>
    <font>
      <sz val="8"/>
      <name val="Arial"/>
      <family val="2"/>
    </font>
    <font>
      <sz val="8"/>
      <color rgb="FF0000FF"/>
      <name val="Arial"/>
      <family val="2"/>
    </font>
    <font>
      <b/>
      <sz val="11"/>
      <name val="Calibri"/>
      <family val="2"/>
    </font>
    <font>
      <b/>
      <sz val="8"/>
      <color rgb="FFFFFFFF"/>
      <name val="Calibri"/>
      <family val="2"/>
    </font>
    <font>
      <i/>
      <sz val="11"/>
      <color rgb="FF000000"/>
      <name val="Calibri"/>
      <family val="2"/>
    </font>
    <font>
      <b/>
      <sz val="9"/>
      <color indexed="81"/>
      <name val="Segoe UI"/>
      <family val="2"/>
    </font>
    <font>
      <sz val="9"/>
      <color indexed="81"/>
      <name val="Segoe UI"/>
      <family val="2"/>
    </font>
  </fonts>
  <fills count="9">
    <fill>
      <patternFill patternType="none"/>
    </fill>
    <fill>
      <patternFill patternType="gray125"/>
    </fill>
    <fill>
      <patternFill patternType="solid">
        <fgColor rgb="FFFFFFCC"/>
        <bgColor indexed="64"/>
      </patternFill>
    </fill>
    <fill>
      <patternFill patternType="solid">
        <fgColor rgb="FFFFC000"/>
        <bgColor indexed="64"/>
      </patternFill>
    </fill>
    <fill>
      <patternFill patternType="solid">
        <fgColor rgb="FF0D0D0D"/>
        <bgColor rgb="FF000000"/>
      </patternFill>
    </fill>
    <fill>
      <patternFill patternType="solid">
        <fgColor rgb="FFD9D9D9"/>
        <bgColor rgb="FF000000"/>
      </patternFill>
    </fill>
    <fill>
      <patternFill patternType="solid">
        <fgColor rgb="FFF2F2F2"/>
        <bgColor rgb="FF000000"/>
      </patternFill>
    </fill>
    <fill>
      <patternFill patternType="solid">
        <fgColor rgb="FFFFFFFF"/>
        <bgColor rgb="FF000000"/>
      </patternFill>
    </fill>
    <fill>
      <patternFill patternType="solid">
        <fgColor rgb="FFBDD7EE"/>
        <bgColor rgb="FF000000"/>
      </patternFill>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1" fillId="0" borderId="0"/>
    <xf numFmtId="0" fontId="3" fillId="0" borderId="0" applyNumberFormat="0" applyFill="0" applyBorder="0" applyAlignment="0" applyProtection="0"/>
    <xf numFmtId="0" fontId="19" fillId="0" borderId="0"/>
  </cellStyleXfs>
  <cellXfs count="102">
    <xf numFmtId="0" fontId="0" fillId="0" borderId="0" xfId="0"/>
    <xf numFmtId="0" fontId="1" fillId="0" borderId="0" xfId="1"/>
    <xf numFmtId="164" fontId="2" fillId="0" borderId="0" xfId="1" applyNumberFormat="1" applyFont="1" applyAlignment="1">
      <alignment horizontal="center"/>
    </xf>
    <xf numFmtId="0" fontId="2" fillId="0" borderId="0" xfId="1" applyFont="1"/>
    <xf numFmtId="0" fontId="4" fillId="0" borderId="1" xfId="1" applyFont="1" applyBorder="1"/>
    <xf numFmtId="0" fontId="5" fillId="0" borderId="2" xfId="1" applyFont="1" applyBorder="1"/>
    <xf numFmtId="0" fontId="6" fillId="0" borderId="2" xfId="1" applyFont="1" applyBorder="1"/>
    <xf numFmtId="0" fontId="6" fillId="0" borderId="2" xfId="1" applyFont="1" applyBorder="1" applyAlignment="1">
      <alignment vertical="top"/>
    </xf>
    <xf numFmtId="164" fontId="7" fillId="0" borderId="2" xfId="1" applyNumberFormat="1" applyFont="1" applyBorder="1" applyAlignment="1">
      <alignment horizontal="center" vertical="top"/>
    </xf>
    <xf numFmtId="0" fontId="6" fillId="0" borderId="3" xfId="1" applyFont="1" applyBorder="1" applyAlignment="1">
      <alignment vertical="top"/>
    </xf>
    <xf numFmtId="0" fontId="1" fillId="2" borderId="0" xfId="1" applyFill="1"/>
    <xf numFmtId="0" fontId="8" fillId="0" borderId="4" xfId="1" applyFont="1" applyBorder="1"/>
    <xf numFmtId="0" fontId="6" fillId="0" borderId="0" xfId="1" applyFont="1"/>
    <xf numFmtId="0" fontId="6" fillId="2" borderId="0" xfId="1" applyFont="1" applyFill="1" applyAlignment="1">
      <alignment vertical="top"/>
    </xf>
    <xf numFmtId="0" fontId="6" fillId="0" borderId="0" xfId="1" applyFont="1" applyAlignment="1">
      <alignment vertical="top"/>
    </xf>
    <xf numFmtId="164" fontId="7" fillId="0" borderId="0" xfId="1" applyNumberFormat="1" applyFont="1" applyAlignment="1">
      <alignment horizontal="center" vertical="top"/>
    </xf>
    <xf numFmtId="0" fontId="6" fillId="0" borderId="5" xfId="1" applyFont="1" applyBorder="1" applyAlignment="1">
      <alignment vertical="top"/>
    </xf>
    <xf numFmtId="14" fontId="6" fillId="0" borderId="0" xfId="1" applyNumberFormat="1" applyFont="1"/>
    <xf numFmtId="165" fontId="6" fillId="0" borderId="0" xfId="1" applyNumberFormat="1" applyFont="1" applyAlignment="1">
      <alignment vertical="top"/>
    </xf>
    <xf numFmtId="166" fontId="6" fillId="0" borderId="0" xfId="1" applyNumberFormat="1" applyFont="1" applyAlignment="1">
      <alignment vertical="top"/>
    </xf>
    <xf numFmtId="0" fontId="9" fillId="3" borderId="0" xfId="1" applyFont="1" applyFill="1" applyAlignment="1">
      <alignment vertical="top"/>
    </xf>
    <xf numFmtId="164" fontId="9" fillId="3" borderId="0" xfId="1" applyNumberFormat="1" applyFont="1" applyFill="1" applyAlignment="1">
      <alignment horizontal="center" vertical="top"/>
    </xf>
    <xf numFmtId="0" fontId="9" fillId="3" borderId="5" xfId="1" applyFont="1" applyFill="1" applyBorder="1" applyAlignment="1">
      <alignment vertical="top"/>
    </xf>
    <xf numFmtId="0" fontId="10" fillId="4" borderId="4" xfId="1" applyFont="1" applyFill="1" applyBorder="1" applyAlignment="1">
      <alignment vertical="top"/>
    </xf>
    <xf numFmtId="0" fontId="11" fillId="4" borderId="0" xfId="1" applyFont="1" applyFill="1" applyAlignment="1">
      <alignment vertical="top"/>
    </xf>
    <xf numFmtId="0" fontId="12" fillId="4" borderId="0" xfId="1" applyFont="1" applyFill="1" applyAlignment="1">
      <alignment vertical="top"/>
    </xf>
    <xf numFmtId="164" fontId="7" fillId="4" borderId="0" xfId="1" applyNumberFormat="1" applyFont="1" applyFill="1" applyAlignment="1">
      <alignment horizontal="center" vertical="top"/>
    </xf>
    <xf numFmtId="0" fontId="12" fillId="4" borderId="5" xfId="1" applyFont="1" applyFill="1" applyBorder="1" applyAlignment="1">
      <alignment vertical="top"/>
    </xf>
    <xf numFmtId="0" fontId="8" fillId="0" borderId="4" xfId="1" applyFont="1" applyBorder="1" applyAlignment="1">
      <alignment vertical="top"/>
    </xf>
    <xf numFmtId="0" fontId="5" fillId="5" borderId="0" xfId="1" applyFont="1" applyFill="1" applyAlignment="1">
      <alignment vertical="top"/>
    </xf>
    <xf numFmtId="0" fontId="6" fillId="5" borderId="0" xfId="1" applyFont="1" applyFill="1" applyAlignment="1">
      <alignment vertical="top"/>
    </xf>
    <xf numFmtId="164" fontId="7" fillId="5" borderId="0" xfId="1" applyNumberFormat="1" applyFont="1" applyFill="1" applyAlignment="1">
      <alignment horizontal="center" vertical="top"/>
    </xf>
    <xf numFmtId="0" fontId="6" fillId="5" borderId="5" xfId="1" applyFont="1" applyFill="1" applyBorder="1" applyAlignment="1">
      <alignment vertical="top"/>
    </xf>
    <xf numFmtId="0" fontId="13" fillId="0" borderId="0" xfId="1" applyFont="1"/>
    <xf numFmtId="0" fontId="5" fillId="0" borderId="0" xfId="1" applyFont="1" applyAlignment="1">
      <alignment vertical="top"/>
    </xf>
    <xf numFmtId="0" fontId="6" fillId="6" borderId="0" xfId="1" applyFont="1" applyFill="1" applyAlignment="1">
      <alignment vertical="top"/>
    </xf>
    <xf numFmtId="164" fontId="7" fillId="6" borderId="0" xfId="1" applyNumberFormat="1" applyFont="1" applyFill="1" applyAlignment="1">
      <alignment horizontal="center" vertical="top"/>
    </xf>
    <xf numFmtId="0" fontId="6" fillId="6" borderId="5" xfId="1" applyFont="1" applyFill="1" applyBorder="1" applyAlignment="1">
      <alignment vertical="top"/>
    </xf>
    <xf numFmtId="164" fontId="9" fillId="0" borderId="0" xfId="1" applyNumberFormat="1" applyFont="1" applyAlignment="1">
      <alignment horizontal="center" vertical="top"/>
    </xf>
    <xf numFmtId="164" fontId="9" fillId="6" borderId="0" xfId="1" applyNumberFormat="1" applyFont="1" applyFill="1" applyAlignment="1">
      <alignment horizontal="center" vertical="top"/>
    </xf>
    <xf numFmtId="0" fontId="3" fillId="0" borderId="4" xfId="2" applyBorder="1" applyAlignment="1">
      <alignment vertical="top"/>
    </xf>
    <xf numFmtId="0" fontId="3" fillId="5" borderId="0" xfId="2" applyFill="1" applyBorder="1" applyAlignment="1">
      <alignment vertical="top"/>
    </xf>
    <xf numFmtId="164" fontId="14" fillId="5" borderId="0" xfId="2" applyNumberFormat="1" applyFont="1" applyFill="1" applyBorder="1" applyAlignment="1">
      <alignment horizontal="center" vertical="top"/>
    </xf>
    <xf numFmtId="0" fontId="3" fillId="5" borderId="5" xfId="2" applyFill="1" applyBorder="1" applyAlignment="1">
      <alignment vertical="top"/>
    </xf>
    <xf numFmtId="0" fontId="3" fillId="0" borderId="0" xfId="2"/>
    <xf numFmtId="0" fontId="1" fillId="0" borderId="4" xfId="1" applyBorder="1" applyAlignment="1">
      <alignment vertical="top"/>
    </xf>
    <xf numFmtId="0" fontId="1" fillId="5" borderId="0" xfId="1" applyFill="1" applyAlignment="1">
      <alignment vertical="top"/>
    </xf>
    <xf numFmtId="164" fontId="2" fillId="5" borderId="0" xfId="1" applyNumberFormat="1" applyFont="1" applyFill="1" applyAlignment="1">
      <alignment horizontal="center" vertical="top"/>
    </xf>
    <xf numFmtId="0" fontId="1" fillId="5" borderId="5" xfId="1" applyFill="1" applyBorder="1" applyAlignment="1">
      <alignment vertical="top"/>
    </xf>
    <xf numFmtId="0" fontId="15" fillId="0" borderId="1" xfId="1" applyFont="1" applyBorder="1" applyAlignment="1">
      <alignment vertical="top"/>
    </xf>
    <xf numFmtId="0" fontId="16" fillId="5" borderId="2" xfId="1" applyFont="1" applyFill="1" applyBorder="1" applyAlignment="1">
      <alignment vertical="top"/>
    </xf>
    <xf numFmtId="0" fontId="18" fillId="5" borderId="2" xfId="1" applyFont="1" applyFill="1" applyBorder="1" applyAlignment="1">
      <alignment vertical="top"/>
    </xf>
    <xf numFmtId="164" fontId="18" fillId="5" borderId="2" xfId="1" applyNumberFormat="1" applyFont="1" applyFill="1" applyBorder="1" applyAlignment="1">
      <alignment horizontal="center" vertical="top"/>
    </xf>
    <xf numFmtId="0" fontId="18" fillId="5" borderId="3" xfId="1" applyFont="1" applyFill="1" applyBorder="1" applyAlignment="1">
      <alignment vertical="top"/>
    </xf>
    <xf numFmtId="0" fontId="15" fillId="0" borderId="4" xfId="1" applyFont="1" applyBorder="1" applyAlignment="1">
      <alignment vertical="top"/>
    </xf>
    <xf numFmtId="0" fontId="16" fillId="0" borderId="0" xfId="1" applyFont="1" applyAlignment="1">
      <alignment vertical="top"/>
    </xf>
    <xf numFmtId="0" fontId="18" fillId="6" borderId="0" xfId="1" applyFont="1" applyFill="1" applyAlignment="1">
      <alignment vertical="top"/>
    </xf>
    <xf numFmtId="164" fontId="18" fillId="6" borderId="0" xfId="1" applyNumberFormat="1" applyFont="1" applyFill="1" applyAlignment="1">
      <alignment horizontal="center" vertical="top"/>
    </xf>
    <xf numFmtId="0" fontId="18" fillId="6" borderId="5" xfId="1" applyFont="1" applyFill="1" applyBorder="1" applyAlignment="1">
      <alignment vertical="top"/>
    </xf>
    <xf numFmtId="0" fontId="18" fillId="0" borderId="0" xfId="1" applyFont="1" applyAlignment="1">
      <alignment vertical="top"/>
    </xf>
    <xf numFmtId="164" fontId="18" fillId="0" borderId="0" xfId="1" applyNumberFormat="1" applyFont="1" applyAlignment="1">
      <alignment horizontal="center" vertical="top"/>
    </xf>
    <xf numFmtId="0" fontId="18" fillId="0" borderId="5" xfId="1" applyFont="1" applyBorder="1" applyAlignment="1">
      <alignment vertical="top"/>
    </xf>
    <xf numFmtId="0" fontId="15" fillId="0" borderId="6" xfId="1" applyFont="1" applyBorder="1" applyAlignment="1">
      <alignment vertical="top"/>
    </xf>
    <xf numFmtId="0" fontId="16" fillId="0" borderId="7" xfId="1" applyFont="1" applyBorder="1" applyAlignment="1">
      <alignment vertical="top"/>
    </xf>
    <xf numFmtId="0" fontId="18" fillId="0" borderId="7" xfId="1" applyFont="1" applyBorder="1" applyAlignment="1">
      <alignment vertical="top"/>
    </xf>
    <xf numFmtId="164" fontId="18" fillId="0" borderId="7" xfId="1" applyNumberFormat="1" applyFont="1" applyBorder="1" applyAlignment="1">
      <alignment horizontal="center" vertical="top"/>
    </xf>
    <xf numFmtId="0" fontId="18" fillId="0" borderId="8" xfId="1" applyFont="1" applyBorder="1" applyAlignment="1">
      <alignment vertical="top"/>
    </xf>
    <xf numFmtId="167" fontId="1" fillId="0" borderId="0" xfId="1" applyNumberFormat="1"/>
    <xf numFmtId="0" fontId="20" fillId="0" borderId="0" xfId="3" applyFont="1"/>
    <xf numFmtId="3" fontId="21" fillId="0" borderId="0" xfId="3" applyNumberFormat="1" applyFont="1"/>
    <xf numFmtId="0" fontId="22" fillId="5" borderId="0" xfId="1" applyFont="1" applyFill="1" applyAlignment="1">
      <alignment vertical="top"/>
    </xf>
    <xf numFmtId="164" fontId="9" fillId="5" borderId="0" xfId="1" applyNumberFormat="1" applyFont="1" applyFill="1" applyAlignment="1">
      <alignment horizontal="center" vertical="top"/>
    </xf>
    <xf numFmtId="168" fontId="9" fillId="0" borderId="0" xfId="1" applyNumberFormat="1" applyFont="1" applyAlignment="1">
      <alignment horizontal="center" vertical="top"/>
    </xf>
    <xf numFmtId="0" fontId="11" fillId="4" borderId="4" xfId="1" applyFont="1" applyFill="1" applyBorder="1" applyAlignment="1">
      <alignment vertical="top"/>
    </xf>
    <xf numFmtId="0" fontId="6" fillId="4" borderId="5" xfId="1" applyFont="1" applyFill="1" applyBorder="1" applyAlignment="1">
      <alignment vertical="top"/>
    </xf>
    <xf numFmtId="0" fontId="8" fillId="7" borderId="4" xfId="1" applyFont="1" applyFill="1" applyBorder="1" applyAlignment="1">
      <alignment vertical="top"/>
    </xf>
    <xf numFmtId="0" fontId="6" fillId="7" borderId="0" xfId="1" applyFont="1" applyFill="1" applyAlignment="1">
      <alignment vertical="top"/>
    </xf>
    <xf numFmtId="2" fontId="1" fillId="0" borderId="0" xfId="1" applyNumberFormat="1"/>
    <xf numFmtId="0" fontId="6" fillId="8" borderId="0" xfId="1" applyFont="1" applyFill="1" applyAlignment="1">
      <alignment vertical="top"/>
    </xf>
    <xf numFmtId="164" fontId="7" fillId="8" borderId="0" xfId="1" applyNumberFormat="1" applyFont="1" applyFill="1" applyAlignment="1">
      <alignment horizontal="center" vertical="top"/>
    </xf>
    <xf numFmtId="0" fontId="6" fillId="8" borderId="5" xfId="1" applyFont="1" applyFill="1" applyBorder="1" applyAlignment="1">
      <alignment vertical="top"/>
    </xf>
    <xf numFmtId="0" fontId="9" fillId="7" borderId="0" xfId="1" applyFont="1" applyFill="1" applyAlignment="1">
      <alignment vertical="top"/>
    </xf>
    <xf numFmtId="164" fontId="9" fillId="0" borderId="0" xfId="1" quotePrefix="1" applyNumberFormat="1" applyFont="1" applyAlignment="1">
      <alignment horizontal="center" vertical="top"/>
    </xf>
    <xf numFmtId="0" fontId="5" fillId="0" borderId="0" xfId="1" applyFont="1"/>
    <xf numFmtId="0" fontId="6" fillId="0" borderId="0" xfId="1" applyFont="1" applyAlignment="1">
      <alignment vertical="top" wrapText="1"/>
    </xf>
    <xf numFmtId="0" fontId="6" fillId="0" borderId="0" xfId="1" applyFont="1" applyAlignment="1">
      <alignment horizontal="left" vertical="top" wrapText="1"/>
    </xf>
    <xf numFmtId="164" fontId="9" fillId="0" borderId="0" xfId="1" applyNumberFormat="1" applyFont="1" applyAlignment="1">
      <alignment horizontal="center" vertical="top" wrapText="1"/>
    </xf>
    <xf numFmtId="0" fontId="6" fillId="0" borderId="5" xfId="1" applyFont="1" applyBorder="1" applyAlignment="1">
      <alignment horizontal="left" vertical="top" wrapText="1"/>
    </xf>
    <xf numFmtId="0" fontId="24" fillId="0" borderId="0" xfId="1" applyFont="1" applyAlignment="1">
      <alignment vertical="top"/>
    </xf>
    <xf numFmtId="0" fontId="9" fillId="0" borderId="0" xfId="1" applyFont="1" applyAlignment="1">
      <alignment vertical="top" wrapText="1"/>
    </xf>
    <xf numFmtId="0" fontId="9" fillId="0" borderId="0" xfId="1" applyFont="1" applyAlignment="1">
      <alignment vertical="top"/>
    </xf>
    <xf numFmtId="0" fontId="9" fillId="7" borderId="5" xfId="1" applyFont="1" applyFill="1" applyBorder="1" applyAlignment="1">
      <alignment vertical="top"/>
    </xf>
    <xf numFmtId="0" fontId="5" fillId="0" borderId="4" xfId="1" applyFont="1" applyBorder="1" applyAlignment="1">
      <alignment vertical="top"/>
    </xf>
    <xf numFmtId="0" fontId="9" fillId="0" borderId="5" xfId="1" applyFont="1" applyBorder="1" applyAlignment="1">
      <alignment vertical="top"/>
    </xf>
    <xf numFmtId="164" fontId="7" fillId="0" borderId="0" xfId="1" quotePrefix="1" applyNumberFormat="1" applyFont="1" applyAlignment="1">
      <alignment horizontal="center" vertical="top"/>
    </xf>
    <xf numFmtId="0" fontId="16" fillId="0" borderId="0" xfId="1" applyFont="1"/>
    <xf numFmtId="0" fontId="18" fillId="0" borderId="0" xfId="1" applyFont="1"/>
    <xf numFmtId="0" fontId="8" fillId="0" borderId="6" xfId="1" applyFont="1" applyBorder="1"/>
    <xf numFmtId="0" fontId="16" fillId="7" borderId="7" xfId="1" applyFont="1" applyFill="1" applyBorder="1"/>
    <xf numFmtId="0" fontId="18" fillId="0" borderId="7" xfId="1" applyFont="1" applyBorder="1"/>
    <xf numFmtId="164" fontId="7" fillId="0" borderId="7" xfId="1" applyNumberFormat="1" applyFont="1" applyBorder="1" applyAlignment="1">
      <alignment horizontal="center" vertical="top"/>
    </xf>
    <xf numFmtId="0" fontId="6" fillId="0" borderId="8" xfId="1" applyFont="1" applyBorder="1" applyAlignment="1">
      <alignment vertical="top"/>
    </xf>
  </cellXfs>
  <cellStyles count="4">
    <cellStyle name="Standard" xfId="0" builtinId="0"/>
    <cellStyle name="Standard 2" xfId="3" xr:uid="{D28195F6-E206-4F54-86B1-BA4545ED4D62}"/>
    <cellStyle name="Standard 6" xfId="1" xr:uid="{F6051016-F46B-4696-B7CB-D96715777644}"/>
    <cellStyle name="Zeilenebene_1" xfId="2" builtinId="1" iLevel="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trom_mil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ontrolle"/>
      <sheetName val="HLAV"/>
      <sheetName val="Berechnung"/>
      <sheetName val="ben-dauer"/>
      <sheetName val="Vergleich"/>
      <sheetName val="Preiskurven"/>
      <sheetName val="Preisblatt"/>
      <sheetName val="el. PB 1"/>
      <sheetName val="C1. Verprobung"/>
    </sheetNames>
    <sheetDataSet>
      <sheetData sheetId="0"/>
      <sheetData sheetId="1"/>
      <sheetData sheetId="2"/>
      <sheetData sheetId="3"/>
      <sheetData sheetId="4"/>
      <sheetData sheetId="5"/>
      <sheetData sheetId="6">
        <row r="16">
          <cell r="E16">
            <v>6.722044511</v>
          </cell>
          <cell r="F16">
            <v>1.3712970799999999</v>
          </cell>
          <cell r="G16">
            <v>30.534833499000001</v>
          </cell>
          <cell r="H16">
            <v>0.41878552099999999</v>
          </cell>
          <cell r="I16">
            <v>5.0891389165000005</v>
          </cell>
          <cell r="J16">
            <v>0.41878552099999999</v>
          </cell>
          <cell r="K16">
            <v>0</v>
          </cell>
          <cell r="L16">
            <v>0</v>
          </cell>
        </row>
        <row r="17">
          <cell r="E17">
            <v>7</v>
          </cell>
          <cell r="F17">
            <v>1.4</v>
          </cell>
          <cell r="G17">
            <v>30.83</v>
          </cell>
          <cell r="H17">
            <v>0.45</v>
          </cell>
          <cell r="I17">
            <v>5.14</v>
          </cell>
          <cell r="J17">
            <v>0.45</v>
          </cell>
          <cell r="K17">
            <v>0</v>
          </cell>
          <cell r="L17">
            <v>0</v>
          </cell>
        </row>
        <row r="18">
          <cell r="E18">
            <v>25.02</v>
          </cell>
          <cell r="F18">
            <v>5.78</v>
          </cell>
          <cell r="G18">
            <v>137.19</v>
          </cell>
          <cell r="H18">
            <v>1.29</v>
          </cell>
          <cell r="I18">
            <v>22.87</v>
          </cell>
          <cell r="J18">
            <v>1.29</v>
          </cell>
          <cell r="K18">
            <v>0</v>
          </cell>
          <cell r="L18">
            <v>0</v>
          </cell>
        </row>
        <row r="19">
          <cell r="E19">
            <v>32.39</v>
          </cell>
          <cell r="F19">
            <v>6.56</v>
          </cell>
          <cell r="G19">
            <v>145.51</v>
          </cell>
          <cell r="H19">
            <v>2.04</v>
          </cell>
          <cell r="I19">
            <v>24.25</v>
          </cell>
          <cell r="J19">
            <v>2.04</v>
          </cell>
        </row>
        <row r="20">
          <cell r="E20">
            <v>40.31</v>
          </cell>
          <cell r="F20">
            <v>7.22</v>
          </cell>
          <cell r="G20">
            <v>147.94999999999999</v>
          </cell>
          <cell r="H20">
            <v>2.91</v>
          </cell>
          <cell r="I20">
            <v>24.66</v>
          </cell>
          <cell r="J20">
            <v>2.91</v>
          </cell>
        </row>
        <row r="40">
          <cell r="E40">
            <v>16.809999999999999</v>
          </cell>
          <cell r="F40">
            <v>20.170000000000002</v>
          </cell>
          <cell r="G40">
            <v>23.53</v>
          </cell>
        </row>
        <row r="41">
          <cell r="E41">
            <v>17.510000000000002</v>
          </cell>
          <cell r="F41">
            <v>21.01</v>
          </cell>
          <cell r="G41">
            <v>24.51</v>
          </cell>
        </row>
        <row r="42">
          <cell r="E42">
            <v>62.56</v>
          </cell>
          <cell r="F42">
            <v>75.069999999999993</v>
          </cell>
          <cell r="G42">
            <v>87.59</v>
          </cell>
        </row>
        <row r="43">
          <cell r="E43">
            <v>80.98</v>
          </cell>
          <cell r="F43">
            <v>97.18</v>
          </cell>
          <cell r="G43">
            <v>113.37</v>
          </cell>
        </row>
        <row r="44">
          <cell r="E44">
            <v>100.77</v>
          </cell>
          <cell r="F44">
            <v>120.93</v>
          </cell>
          <cell r="G44">
            <v>141.08000000000001</v>
          </cell>
        </row>
        <row r="52">
          <cell r="I52">
            <v>60</v>
          </cell>
          <cell r="J52">
            <v>8.73</v>
          </cell>
        </row>
        <row r="54">
          <cell r="I54">
            <v>30</v>
          </cell>
          <cell r="J54">
            <v>4.37</v>
          </cell>
        </row>
        <row r="55">
          <cell r="I55">
            <v>30</v>
          </cell>
          <cell r="J55">
            <v>4.37</v>
          </cell>
        </row>
        <row r="56">
          <cell r="I56">
            <v>30</v>
          </cell>
          <cell r="J56">
            <v>4.37</v>
          </cell>
        </row>
        <row r="68">
          <cell r="C68">
            <v>0</v>
          </cell>
        </row>
        <row r="81">
          <cell r="G81">
            <v>0</v>
          </cell>
        </row>
        <row r="82">
          <cell r="G82">
            <v>0</v>
          </cell>
        </row>
        <row r="83">
          <cell r="G83">
            <v>685.8</v>
          </cell>
        </row>
        <row r="84">
          <cell r="G84">
            <v>198</v>
          </cell>
        </row>
        <row r="85">
          <cell r="G85">
            <v>505.8</v>
          </cell>
        </row>
        <row r="86">
          <cell r="G86">
            <v>18</v>
          </cell>
        </row>
        <row r="91">
          <cell r="G91">
            <v>9.34</v>
          </cell>
          <cell r="H91">
            <v>1.92</v>
          </cell>
        </row>
        <row r="92">
          <cell r="G92">
            <v>19.149999999999999</v>
          </cell>
          <cell r="H92">
            <v>1.92</v>
          </cell>
        </row>
        <row r="93">
          <cell r="G93">
            <v>0</v>
          </cell>
          <cell r="H93">
            <v>1.92</v>
          </cell>
        </row>
        <row r="94">
          <cell r="G94">
            <v>0</v>
          </cell>
          <cell r="H94">
            <v>1.92</v>
          </cell>
        </row>
        <row r="95">
          <cell r="G95">
            <v>0</v>
          </cell>
          <cell r="H95">
            <v>1.92</v>
          </cell>
        </row>
        <row r="96">
          <cell r="G96">
            <v>0</v>
          </cell>
          <cell r="H96">
            <v>1.92</v>
          </cell>
        </row>
        <row r="97">
          <cell r="G97">
            <v>0</v>
          </cell>
          <cell r="H97">
            <v>1.92</v>
          </cell>
        </row>
        <row r="98">
          <cell r="G98">
            <v>32.92</v>
          </cell>
          <cell r="H98">
            <v>1.92</v>
          </cell>
        </row>
        <row r="110">
          <cell r="G110">
            <v>12.5</v>
          </cell>
        </row>
        <row r="111">
          <cell r="G111">
            <v>0</v>
          </cell>
        </row>
        <row r="112">
          <cell r="G112">
            <v>0</v>
          </cell>
        </row>
        <row r="113">
          <cell r="G113">
            <v>0</v>
          </cell>
        </row>
        <row r="114">
          <cell r="G114">
            <v>0</v>
          </cell>
        </row>
      </sheetData>
      <sheetData sheetId="7"/>
      <sheetData sheetId="8"/>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38920-60A5-4218-9967-4925DD8E9CFA}">
  <sheetPr>
    <tabColor rgb="FFFFFF00"/>
    <outlinePr summaryRight="0"/>
  </sheetPr>
  <dimension ref="B2:K304"/>
  <sheetViews>
    <sheetView tabSelected="1" zoomScale="90" zoomScaleNormal="90" workbookViewId="0">
      <pane ySplit="9" topLeftCell="A67" activePane="bottomLeft" state="frozen"/>
      <selection activeCell="S8" sqref="S8"/>
      <selection pane="bottomLeft" activeCell="E7" sqref="E7"/>
    </sheetView>
  </sheetViews>
  <sheetFormatPr baseColWidth="10" defaultColWidth="10.85546875" defaultRowHeight="15" outlineLevelRow="1" x14ac:dyDescent="0.25"/>
  <cols>
    <col min="1" max="1" width="2.85546875" style="1" customWidth="1"/>
    <col min="2" max="2" width="3.140625" style="1" customWidth="1"/>
    <col min="3" max="3" width="28" style="1" customWidth="1"/>
    <col min="4" max="4" width="5.7109375" style="1" customWidth="1"/>
    <col min="5" max="5" width="24.5703125" style="1" customWidth="1"/>
    <col min="6" max="6" width="105.7109375" style="1" customWidth="1"/>
    <col min="7" max="7" width="15.5703125" style="2" bestFit="1" customWidth="1"/>
    <col min="8" max="8" width="10.85546875" style="1"/>
    <col min="9" max="9" width="3.85546875" style="1" customWidth="1"/>
    <col min="10" max="10" width="19.28515625" style="1" customWidth="1"/>
    <col min="11" max="16384" width="10.85546875" style="1"/>
  </cols>
  <sheetData>
    <row r="2" spans="2:11" ht="15.75" thickBot="1" x14ac:dyDescent="0.3">
      <c r="J2" s="3"/>
    </row>
    <row r="3" spans="2:11" ht="18.75" x14ac:dyDescent="0.3">
      <c r="B3" s="4" t="s">
        <v>0</v>
      </c>
      <c r="C3" s="5"/>
      <c r="D3" s="6"/>
      <c r="E3" s="7"/>
      <c r="F3" s="7"/>
      <c r="G3" s="8"/>
      <c r="H3" s="9"/>
      <c r="J3" s="1" t="s">
        <v>1</v>
      </c>
      <c r="K3" s="10">
        <v>366</v>
      </c>
    </row>
    <row r="4" spans="2:11" ht="15.75" x14ac:dyDescent="0.25">
      <c r="B4" s="11"/>
      <c r="C4" s="12" t="s">
        <v>2</v>
      </c>
      <c r="D4" s="12"/>
      <c r="E4" s="13"/>
      <c r="F4" s="14"/>
      <c r="G4" s="15"/>
      <c r="H4" s="16"/>
      <c r="J4" s="1" t="s">
        <v>3</v>
      </c>
      <c r="K4" s="10">
        <v>11</v>
      </c>
    </row>
    <row r="5" spans="2:11" ht="15.75" x14ac:dyDescent="0.25">
      <c r="B5" s="11"/>
      <c r="C5" s="12" t="s">
        <v>4</v>
      </c>
      <c r="D5" s="12"/>
      <c r="E5" s="13"/>
      <c r="F5" s="14"/>
      <c r="G5" s="15"/>
      <c r="H5" s="16"/>
    </row>
    <row r="6" spans="2:11" ht="15.75" x14ac:dyDescent="0.25">
      <c r="B6" s="11"/>
      <c r="C6" s="12" t="s">
        <v>5</v>
      </c>
      <c r="D6" s="17"/>
      <c r="E6" s="18">
        <v>45292</v>
      </c>
      <c r="F6" s="14"/>
      <c r="G6" s="15"/>
      <c r="H6" s="16"/>
    </row>
    <row r="7" spans="2:11" ht="15.75" x14ac:dyDescent="0.25">
      <c r="B7" s="11"/>
      <c r="C7" s="12" t="s">
        <v>6</v>
      </c>
      <c r="D7" s="12"/>
      <c r="E7" s="19">
        <v>45292</v>
      </c>
      <c r="F7" s="14"/>
      <c r="G7" s="15"/>
      <c r="H7" s="16"/>
    </row>
    <row r="8" spans="2:11" ht="15.75" x14ac:dyDescent="0.25">
      <c r="B8" s="11"/>
      <c r="C8" s="12"/>
      <c r="D8" s="12"/>
      <c r="E8" s="14"/>
      <c r="F8" s="14"/>
      <c r="G8" s="15"/>
      <c r="H8" s="16"/>
    </row>
    <row r="9" spans="2:11" ht="15.75" x14ac:dyDescent="0.25">
      <c r="B9" s="11"/>
      <c r="C9" s="12"/>
      <c r="D9" s="12"/>
      <c r="E9" s="20" t="s">
        <v>7</v>
      </c>
      <c r="F9" s="14"/>
      <c r="G9" s="21" t="s">
        <v>8</v>
      </c>
      <c r="H9" s="22" t="s">
        <v>9</v>
      </c>
    </row>
    <row r="10" spans="2:11" ht="15.75" x14ac:dyDescent="0.25">
      <c r="B10" s="23" t="s">
        <v>10</v>
      </c>
      <c r="C10" s="24"/>
      <c r="D10" s="25"/>
      <c r="E10" s="25"/>
      <c r="F10" s="25"/>
      <c r="G10" s="26"/>
      <c r="H10" s="27"/>
    </row>
    <row r="11" spans="2:11" ht="15.75" x14ac:dyDescent="0.25">
      <c r="B11" s="28"/>
      <c r="C11" s="29" t="s">
        <v>11</v>
      </c>
      <c r="D11" s="29" t="s">
        <v>12</v>
      </c>
      <c r="E11" s="30"/>
      <c r="F11" s="30"/>
      <c r="G11" s="31"/>
      <c r="H11" s="32"/>
      <c r="J11" s="33"/>
    </row>
    <row r="12" spans="2:11" ht="15.75" hidden="1" outlineLevel="1" x14ac:dyDescent="0.25">
      <c r="B12" s="28"/>
      <c r="C12" s="34"/>
      <c r="D12" s="35" t="s">
        <v>13</v>
      </c>
      <c r="E12" s="35"/>
      <c r="F12" s="35"/>
      <c r="G12" s="36"/>
      <c r="H12" s="37"/>
    </row>
    <row r="13" spans="2:11" ht="15.75" hidden="1" outlineLevel="1" x14ac:dyDescent="0.25">
      <c r="B13" s="28"/>
      <c r="C13" s="34"/>
      <c r="D13" s="14"/>
      <c r="E13" s="14" t="s">
        <v>14</v>
      </c>
      <c r="F13" s="14" t="s">
        <v>15</v>
      </c>
      <c r="G13" s="38" t="s">
        <v>16</v>
      </c>
      <c r="H13" s="16" t="s">
        <v>17</v>
      </c>
    </row>
    <row r="14" spans="2:11" ht="15.75" hidden="1" outlineLevel="1" x14ac:dyDescent="0.25">
      <c r="B14" s="28"/>
      <c r="C14" s="34"/>
      <c r="D14" s="14"/>
      <c r="E14" s="14" t="s">
        <v>18</v>
      </c>
      <c r="F14" s="14" t="s">
        <v>19</v>
      </c>
      <c r="G14" s="38" t="s">
        <v>16</v>
      </c>
      <c r="H14" s="16" t="s">
        <v>20</v>
      </c>
    </row>
    <row r="15" spans="2:11" ht="15.75" hidden="1" outlineLevel="1" x14ac:dyDescent="0.25">
      <c r="B15" s="28"/>
      <c r="C15" s="34"/>
      <c r="D15" s="35" t="s">
        <v>21</v>
      </c>
      <c r="E15" s="35"/>
      <c r="F15" s="35"/>
      <c r="G15" s="39"/>
      <c r="H15" s="37"/>
    </row>
    <row r="16" spans="2:11" ht="15.75" hidden="1" outlineLevel="1" x14ac:dyDescent="0.25">
      <c r="B16" s="28"/>
      <c r="C16" s="34"/>
      <c r="D16" s="14"/>
      <c r="E16" s="14" t="s">
        <v>22</v>
      </c>
      <c r="F16" s="14" t="s">
        <v>15</v>
      </c>
      <c r="G16" s="38" t="s">
        <v>16</v>
      </c>
      <c r="H16" s="16" t="s">
        <v>17</v>
      </c>
    </row>
    <row r="17" spans="2:10" ht="15.75" hidden="1" outlineLevel="1" x14ac:dyDescent="0.25">
      <c r="B17" s="28"/>
      <c r="C17" s="34"/>
      <c r="D17" s="14"/>
      <c r="E17" s="14" t="s">
        <v>23</v>
      </c>
      <c r="F17" s="14" t="s">
        <v>19</v>
      </c>
      <c r="G17" s="38" t="s">
        <v>16</v>
      </c>
      <c r="H17" s="16" t="s">
        <v>20</v>
      </c>
    </row>
    <row r="18" spans="2:10" s="44" customFormat="1" collapsed="1" x14ac:dyDescent="0.25">
      <c r="B18" s="40"/>
      <c r="C18" s="41" t="s">
        <v>24</v>
      </c>
      <c r="D18" s="41" t="s">
        <v>25</v>
      </c>
      <c r="E18" s="41"/>
      <c r="F18" s="41"/>
      <c r="G18" s="42"/>
      <c r="H18" s="43"/>
      <c r="J18" s="33"/>
    </row>
    <row r="19" spans="2:10" ht="15.75" hidden="1" outlineLevel="1" x14ac:dyDescent="0.25">
      <c r="B19" s="28"/>
      <c r="C19" s="34"/>
      <c r="D19" s="35" t="s">
        <v>13</v>
      </c>
      <c r="E19" s="35"/>
      <c r="F19" s="35"/>
      <c r="G19" s="36"/>
      <c r="H19" s="37"/>
    </row>
    <row r="20" spans="2:10" ht="15.75" hidden="1" outlineLevel="1" x14ac:dyDescent="0.25">
      <c r="B20" s="28"/>
      <c r="C20" s="34"/>
      <c r="D20" s="14"/>
      <c r="E20" s="14" t="s">
        <v>26</v>
      </c>
      <c r="F20" s="14" t="s">
        <v>15</v>
      </c>
      <c r="G20" s="38" t="s">
        <v>16</v>
      </c>
      <c r="H20" s="16" t="s">
        <v>17</v>
      </c>
    </row>
    <row r="21" spans="2:10" ht="15.75" hidden="1" outlineLevel="1" x14ac:dyDescent="0.25">
      <c r="B21" s="28"/>
      <c r="C21" s="34"/>
      <c r="D21" s="14"/>
      <c r="E21" s="14" t="s">
        <v>27</v>
      </c>
      <c r="F21" s="14" t="s">
        <v>19</v>
      </c>
      <c r="G21" s="38" t="s">
        <v>16</v>
      </c>
      <c r="H21" s="16" t="s">
        <v>20</v>
      </c>
    </row>
    <row r="22" spans="2:10" ht="15.75" hidden="1" outlineLevel="1" x14ac:dyDescent="0.25">
      <c r="B22" s="28"/>
      <c r="C22" s="34"/>
      <c r="D22" s="35" t="s">
        <v>21</v>
      </c>
      <c r="E22" s="35"/>
      <c r="F22" s="35"/>
      <c r="G22" s="39"/>
      <c r="H22" s="37"/>
    </row>
    <row r="23" spans="2:10" ht="15" hidden="1" customHeight="1" outlineLevel="1" x14ac:dyDescent="0.25">
      <c r="B23" s="28"/>
      <c r="C23" s="34"/>
      <c r="D23" s="14"/>
      <c r="E23" s="14" t="s">
        <v>28</v>
      </c>
      <c r="F23" s="14" t="s">
        <v>15</v>
      </c>
      <c r="G23" s="38" t="s">
        <v>16</v>
      </c>
      <c r="H23" s="16" t="s">
        <v>17</v>
      </c>
    </row>
    <row r="24" spans="2:10" ht="15.75" hidden="1" outlineLevel="1" x14ac:dyDescent="0.25">
      <c r="B24" s="28"/>
      <c r="C24" s="34"/>
      <c r="D24" s="14"/>
      <c r="E24" s="14" t="s">
        <v>29</v>
      </c>
      <c r="F24" s="14" t="s">
        <v>19</v>
      </c>
      <c r="G24" s="38" t="s">
        <v>16</v>
      </c>
      <c r="H24" s="16" t="s">
        <v>20</v>
      </c>
    </row>
    <row r="25" spans="2:10" collapsed="1" x14ac:dyDescent="0.25">
      <c r="B25" s="45"/>
      <c r="C25" s="46" t="s">
        <v>30</v>
      </c>
      <c r="D25" s="46" t="s">
        <v>31</v>
      </c>
      <c r="E25" s="46"/>
      <c r="F25" s="46"/>
      <c r="G25" s="47"/>
      <c r="H25" s="48"/>
    </row>
    <row r="26" spans="2:10" ht="15.75" x14ac:dyDescent="0.25">
      <c r="B26" s="28"/>
      <c r="C26" s="34"/>
      <c r="D26" s="35" t="s">
        <v>13</v>
      </c>
      <c r="E26" s="35"/>
      <c r="F26" s="35"/>
      <c r="G26" s="36"/>
      <c r="H26" s="37"/>
    </row>
    <row r="27" spans="2:10" ht="15.75" x14ac:dyDescent="0.25">
      <c r="B27" s="28"/>
      <c r="C27" s="34"/>
      <c r="D27" s="14"/>
      <c r="E27" s="14" t="s">
        <v>32</v>
      </c>
      <c r="F27" s="14" t="s">
        <v>15</v>
      </c>
      <c r="G27" s="38">
        <f>ROUND([1]Preisblatt!E16/K3,K4)</f>
        <v>1.8366241830000001E-2</v>
      </c>
      <c r="H27" s="16" t="s">
        <v>17</v>
      </c>
    </row>
    <row r="28" spans="2:10" ht="15.75" x14ac:dyDescent="0.25">
      <c r="B28" s="28"/>
      <c r="C28" s="34"/>
      <c r="D28" s="14"/>
      <c r="E28" s="14" t="s">
        <v>33</v>
      </c>
      <c r="F28" s="14" t="s">
        <v>19</v>
      </c>
      <c r="G28" s="38">
        <f>ROUND([1]Preisblatt!F16/100,K4)</f>
        <v>1.37129708E-2</v>
      </c>
      <c r="H28" s="16" t="s">
        <v>20</v>
      </c>
    </row>
    <row r="29" spans="2:10" ht="15.75" x14ac:dyDescent="0.25">
      <c r="B29" s="28"/>
      <c r="C29" s="34"/>
      <c r="D29" s="35" t="s">
        <v>21</v>
      </c>
      <c r="E29" s="35"/>
      <c r="F29" s="35"/>
      <c r="G29" s="36"/>
      <c r="H29" s="37"/>
    </row>
    <row r="30" spans="2:10" ht="15.75" x14ac:dyDescent="0.25">
      <c r="B30" s="28"/>
      <c r="C30" s="34"/>
      <c r="D30" s="14"/>
      <c r="E30" s="14" t="s">
        <v>34</v>
      </c>
      <c r="F30" s="14" t="s">
        <v>15</v>
      </c>
      <c r="G30" s="38">
        <f>ROUND([1]Preisblatt!G16/K3,K4)</f>
        <v>8.3428506829999999E-2</v>
      </c>
      <c r="H30" s="16" t="s">
        <v>17</v>
      </c>
    </row>
    <row r="31" spans="2:10" ht="15.75" x14ac:dyDescent="0.25">
      <c r="B31" s="28"/>
      <c r="C31" s="34"/>
      <c r="D31" s="14"/>
      <c r="E31" s="14" t="s">
        <v>35</v>
      </c>
      <c r="F31" s="14" t="s">
        <v>19</v>
      </c>
      <c r="G31" s="38">
        <f>ROUND([1]Preisblatt!H16/100,11)</f>
        <v>4.1878552099999999E-3</v>
      </c>
      <c r="H31" s="16" t="s">
        <v>20</v>
      </c>
    </row>
    <row r="32" spans="2:10" ht="15.75" x14ac:dyDescent="0.25">
      <c r="B32" s="28"/>
      <c r="C32" s="29" t="s">
        <v>36</v>
      </c>
      <c r="D32" s="29" t="s">
        <v>37</v>
      </c>
      <c r="E32" s="30"/>
      <c r="F32" s="30"/>
      <c r="G32" s="31"/>
      <c r="H32" s="32"/>
    </row>
    <row r="33" spans="2:8" ht="15.75" x14ac:dyDescent="0.25">
      <c r="B33" s="28"/>
      <c r="C33" s="34"/>
      <c r="D33" s="35" t="s">
        <v>13</v>
      </c>
      <c r="E33" s="35"/>
      <c r="F33" s="35"/>
      <c r="G33" s="36"/>
      <c r="H33" s="37"/>
    </row>
    <row r="34" spans="2:8" ht="15.75" x14ac:dyDescent="0.25">
      <c r="B34" s="28"/>
      <c r="C34" s="34"/>
      <c r="D34" s="14"/>
      <c r="E34" s="14" t="s">
        <v>38</v>
      </c>
      <c r="F34" s="14" t="s">
        <v>15</v>
      </c>
      <c r="G34" s="38">
        <f>ROUND([1]Preisblatt!E17/K3,K4)</f>
        <v>1.9125683059999999E-2</v>
      </c>
      <c r="H34" s="16" t="s">
        <v>17</v>
      </c>
    </row>
    <row r="35" spans="2:8" ht="15.75" x14ac:dyDescent="0.25">
      <c r="B35" s="28"/>
      <c r="C35" s="34"/>
      <c r="D35" s="14"/>
      <c r="E35" s="14" t="s">
        <v>39</v>
      </c>
      <c r="F35" s="14" t="s">
        <v>19</v>
      </c>
      <c r="G35" s="38">
        <f>ROUND([1]Preisblatt!F17/100,K4)</f>
        <v>1.4E-2</v>
      </c>
      <c r="H35" s="16" t="s">
        <v>20</v>
      </c>
    </row>
    <row r="36" spans="2:8" ht="15.75" x14ac:dyDescent="0.25">
      <c r="B36" s="28"/>
      <c r="C36" s="34"/>
      <c r="D36" s="35" t="s">
        <v>21</v>
      </c>
      <c r="E36" s="35"/>
      <c r="F36" s="35"/>
      <c r="G36" s="36"/>
      <c r="H36" s="37"/>
    </row>
    <row r="37" spans="2:8" ht="15.75" x14ac:dyDescent="0.25">
      <c r="B37" s="28"/>
      <c r="C37" s="34"/>
      <c r="D37" s="14"/>
      <c r="E37" s="14" t="s">
        <v>40</v>
      </c>
      <c r="F37" s="14" t="s">
        <v>15</v>
      </c>
      <c r="G37" s="38">
        <f>ROUND([1]Preisblatt!G17/K3,K4)</f>
        <v>8.4234972680000006E-2</v>
      </c>
      <c r="H37" s="16" t="s">
        <v>17</v>
      </c>
    </row>
    <row r="38" spans="2:8" ht="15.75" x14ac:dyDescent="0.25">
      <c r="B38" s="28"/>
      <c r="C38" s="34"/>
      <c r="D38" s="14"/>
      <c r="E38" s="14" t="s">
        <v>41</v>
      </c>
      <c r="F38" s="14" t="s">
        <v>19</v>
      </c>
      <c r="G38" s="38">
        <f>ROUND([1]Preisblatt!H17/100,K4)</f>
        <v>4.4999999999999997E-3</v>
      </c>
      <c r="H38" s="16" t="s">
        <v>20</v>
      </c>
    </row>
    <row r="39" spans="2:8" ht="15.75" x14ac:dyDescent="0.25">
      <c r="B39" s="28"/>
      <c r="C39" s="29" t="s">
        <v>42</v>
      </c>
      <c r="D39" s="29" t="s">
        <v>43</v>
      </c>
      <c r="E39" s="30"/>
      <c r="F39" s="30"/>
      <c r="G39" s="31"/>
      <c r="H39" s="32"/>
    </row>
    <row r="40" spans="2:8" ht="15.75" x14ac:dyDescent="0.25">
      <c r="B40" s="28"/>
      <c r="C40" s="34"/>
      <c r="D40" s="35" t="s">
        <v>13</v>
      </c>
      <c r="E40" s="35"/>
      <c r="F40" s="35"/>
      <c r="G40" s="36"/>
      <c r="H40" s="37"/>
    </row>
    <row r="41" spans="2:8" ht="15.75" x14ac:dyDescent="0.25">
      <c r="B41" s="28"/>
      <c r="C41" s="34"/>
      <c r="D41" s="14"/>
      <c r="E41" s="14" t="s">
        <v>44</v>
      </c>
      <c r="F41" s="14" t="s">
        <v>15</v>
      </c>
      <c r="G41" s="38">
        <f>ROUND([1]Preisblatt!E18/K3,K4)</f>
        <v>6.8360655739999998E-2</v>
      </c>
      <c r="H41" s="16" t="s">
        <v>17</v>
      </c>
    </row>
    <row r="42" spans="2:8" ht="15.75" x14ac:dyDescent="0.25">
      <c r="B42" s="28"/>
      <c r="C42" s="34"/>
      <c r="D42" s="14"/>
      <c r="E42" s="14" t="s">
        <v>45</v>
      </c>
      <c r="F42" s="14" t="s">
        <v>19</v>
      </c>
      <c r="G42" s="38">
        <f>ROUND([1]Preisblatt!F18/100,K4)</f>
        <v>5.7799999999999997E-2</v>
      </c>
      <c r="H42" s="16" t="s">
        <v>20</v>
      </c>
    </row>
    <row r="43" spans="2:8" ht="15.75" x14ac:dyDescent="0.25">
      <c r="B43" s="28"/>
      <c r="C43" s="34"/>
      <c r="D43" s="35" t="s">
        <v>21</v>
      </c>
      <c r="E43" s="35"/>
      <c r="F43" s="35"/>
      <c r="G43" s="36"/>
      <c r="H43" s="37"/>
    </row>
    <row r="44" spans="2:8" ht="15.75" x14ac:dyDescent="0.25">
      <c r="B44" s="28"/>
      <c r="C44" s="34"/>
      <c r="D44" s="14"/>
      <c r="E44" s="14" t="s">
        <v>46</v>
      </c>
      <c r="F44" s="14" t="s">
        <v>15</v>
      </c>
      <c r="G44" s="38">
        <f>ROUND([1]Preisblatt!G18/K3,K4)</f>
        <v>0.37483606556999999</v>
      </c>
      <c r="H44" s="16" t="s">
        <v>17</v>
      </c>
    </row>
    <row r="45" spans="2:8" ht="15.75" x14ac:dyDescent="0.25">
      <c r="B45" s="28"/>
      <c r="C45" s="34"/>
      <c r="D45" s="14"/>
      <c r="E45" s="14" t="s">
        <v>47</v>
      </c>
      <c r="F45" s="14" t="s">
        <v>19</v>
      </c>
      <c r="G45" s="38">
        <f>ROUND([1]Preisblatt!H18/100,K4)</f>
        <v>1.29E-2</v>
      </c>
      <c r="H45" s="16" t="s">
        <v>20</v>
      </c>
    </row>
    <row r="46" spans="2:8" ht="15.75" x14ac:dyDescent="0.25">
      <c r="B46" s="28"/>
      <c r="C46" s="29" t="s">
        <v>48</v>
      </c>
      <c r="D46" s="29" t="s">
        <v>49</v>
      </c>
      <c r="E46" s="30"/>
      <c r="F46" s="30"/>
      <c r="G46" s="31"/>
      <c r="H46" s="32"/>
    </row>
    <row r="47" spans="2:8" ht="15.75" x14ac:dyDescent="0.25">
      <c r="B47" s="28"/>
      <c r="C47" s="34"/>
      <c r="D47" s="35" t="s">
        <v>13</v>
      </c>
      <c r="E47" s="35"/>
      <c r="F47" s="35"/>
      <c r="G47" s="36"/>
      <c r="H47" s="37"/>
    </row>
    <row r="48" spans="2:8" ht="15.75" x14ac:dyDescent="0.25">
      <c r="B48" s="28"/>
      <c r="C48" s="34"/>
      <c r="D48" s="14"/>
      <c r="E48" s="14" t="s">
        <v>50</v>
      </c>
      <c r="F48" s="14" t="s">
        <v>15</v>
      </c>
      <c r="G48" s="38">
        <f>ROUND([1]Preisblatt!E19/K3,K4)</f>
        <v>8.8497267759999998E-2</v>
      </c>
      <c r="H48" s="16" t="s">
        <v>17</v>
      </c>
    </row>
    <row r="49" spans="2:10" ht="15.75" x14ac:dyDescent="0.25">
      <c r="B49" s="28"/>
      <c r="C49" s="34"/>
      <c r="D49" s="14"/>
      <c r="E49" s="14" t="s">
        <v>51</v>
      </c>
      <c r="F49" s="14" t="s">
        <v>19</v>
      </c>
      <c r="G49" s="38">
        <f>ROUND([1]Preisblatt!F19/100,K4)</f>
        <v>6.5600000000000006E-2</v>
      </c>
      <c r="H49" s="16" t="s">
        <v>20</v>
      </c>
    </row>
    <row r="50" spans="2:10" ht="15.75" x14ac:dyDescent="0.25">
      <c r="B50" s="28"/>
      <c r="C50" s="34"/>
      <c r="D50" s="35" t="s">
        <v>21</v>
      </c>
      <c r="E50" s="35"/>
      <c r="F50" s="35"/>
      <c r="G50" s="36"/>
      <c r="H50" s="37"/>
    </row>
    <row r="51" spans="2:10" ht="15.75" x14ac:dyDescent="0.25">
      <c r="B51" s="28"/>
      <c r="C51" s="34"/>
      <c r="D51" s="14"/>
      <c r="E51" s="14" t="s">
        <v>52</v>
      </c>
      <c r="F51" s="14" t="s">
        <v>15</v>
      </c>
      <c r="G51" s="38">
        <f>ROUND([1]Preisblatt!G19/K3,K4)</f>
        <v>0.39756830600999998</v>
      </c>
      <c r="H51" s="16" t="s">
        <v>17</v>
      </c>
    </row>
    <row r="52" spans="2:10" ht="15.75" x14ac:dyDescent="0.25">
      <c r="B52" s="28"/>
      <c r="C52" s="34"/>
      <c r="D52" s="14"/>
      <c r="E52" s="14" t="s">
        <v>53</v>
      </c>
      <c r="F52" s="14" t="s">
        <v>19</v>
      </c>
      <c r="G52" s="38">
        <f>ROUND([1]Preisblatt!H19/100,K4)</f>
        <v>2.0400000000000001E-2</v>
      </c>
      <c r="H52" s="16" t="s">
        <v>20</v>
      </c>
    </row>
    <row r="53" spans="2:10" ht="15.75" x14ac:dyDescent="0.25">
      <c r="B53" s="28"/>
      <c r="C53" s="29" t="s">
        <v>54</v>
      </c>
      <c r="D53" s="29" t="s">
        <v>55</v>
      </c>
      <c r="E53" s="30"/>
      <c r="F53" s="30"/>
      <c r="G53" s="31"/>
      <c r="H53" s="32"/>
    </row>
    <row r="54" spans="2:10" ht="15.75" x14ac:dyDescent="0.25">
      <c r="B54" s="28"/>
      <c r="C54" s="34"/>
      <c r="D54" s="35" t="s">
        <v>13</v>
      </c>
      <c r="E54" s="35"/>
      <c r="F54" s="35"/>
      <c r="G54" s="36"/>
      <c r="H54" s="37"/>
    </row>
    <row r="55" spans="2:10" ht="15.75" x14ac:dyDescent="0.25">
      <c r="B55" s="28"/>
      <c r="C55" s="34"/>
      <c r="D55" s="14"/>
      <c r="E55" s="14" t="s">
        <v>56</v>
      </c>
      <c r="F55" s="14" t="s">
        <v>15</v>
      </c>
      <c r="G55" s="38">
        <f>ROUND([1]Preisblatt!E20/K3,K4)</f>
        <v>0.11013661202</v>
      </c>
      <c r="H55" s="16" t="s">
        <v>17</v>
      </c>
    </row>
    <row r="56" spans="2:10" ht="15.75" x14ac:dyDescent="0.25">
      <c r="B56" s="28"/>
      <c r="C56" s="34"/>
      <c r="D56" s="14"/>
      <c r="E56" s="14" t="s">
        <v>57</v>
      </c>
      <c r="F56" s="14" t="s">
        <v>19</v>
      </c>
      <c r="G56" s="38">
        <f>ROUND([1]Preisblatt!F20/100,K4)</f>
        <v>7.22E-2</v>
      </c>
      <c r="H56" s="16" t="s">
        <v>20</v>
      </c>
    </row>
    <row r="57" spans="2:10" ht="15.75" x14ac:dyDescent="0.25">
      <c r="B57" s="28"/>
      <c r="C57" s="34"/>
      <c r="D57" s="35" t="s">
        <v>21</v>
      </c>
      <c r="E57" s="35"/>
      <c r="F57" s="35"/>
      <c r="G57" s="36"/>
      <c r="H57" s="37"/>
    </row>
    <row r="58" spans="2:10" ht="15.75" x14ac:dyDescent="0.25">
      <c r="B58" s="28"/>
      <c r="C58" s="34"/>
      <c r="D58" s="14"/>
      <c r="E58" s="14" t="s">
        <v>58</v>
      </c>
      <c r="F58" s="14" t="s">
        <v>15</v>
      </c>
      <c r="G58" s="38">
        <f>ROUND([1]Preisblatt!G20/K3,K4)</f>
        <v>0.40423497268000003</v>
      </c>
      <c r="H58" s="16" t="s">
        <v>17</v>
      </c>
    </row>
    <row r="59" spans="2:10" ht="16.5" thickBot="1" x14ac:dyDescent="0.3">
      <c r="B59" s="28"/>
      <c r="C59" s="34"/>
      <c r="D59" s="14"/>
      <c r="E59" s="14" t="s">
        <v>59</v>
      </c>
      <c r="F59" s="14" t="s">
        <v>19</v>
      </c>
      <c r="G59" s="38">
        <f>ROUND([1]Preisblatt!H20/100,K4)</f>
        <v>2.9100000000000001E-2</v>
      </c>
      <c r="H59" s="16" t="s">
        <v>20</v>
      </c>
    </row>
    <row r="60" spans="2:10" ht="15.75" x14ac:dyDescent="0.25">
      <c r="B60" s="49"/>
      <c r="C60" s="50" t="s">
        <v>60</v>
      </c>
      <c r="D60" s="50" t="s">
        <v>61</v>
      </c>
      <c r="E60" s="51"/>
      <c r="F60" s="51"/>
      <c r="G60" s="52"/>
      <c r="H60" s="53"/>
      <c r="J60" s="33" t="s">
        <v>62</v>
      </c>
    </row>
    <row r="61" spans="2:10" ht="15.75" x14ac:dyDescent="0.25">
      <c r="B61" s="54"/>
      <c r="C61" s="55"/>
      <c r="D61" s="56" t="s">
        <v>13</v>
      </c>
      <c r="E61" s="56"/>
      <c r="F61" s="56"/>
      <c r="G61" s="57"/>
      <c r="H61" s="58"/>
    </row>
    <row r="62" spans="2:10" ht="15.75" x14ac:dyDescent="0.25">
      <c r="B62" s="54"/>
      <c r="C62" s="55"/>
      <c r="D62" s="59"/>
      <c r="E62" s="59" t="s">
        <v>63</v>
      </c>
      <c r="F62" s="59" t="s">
        <v>15</v>
      </c>
      <c r="G62" s="60" t="s">
        <v>16</v>
      </c>
      <c r="H62" s="61" t="s">
        <v>17</v>
      </c>
    </row>
    <row r="63" spans="2:10" ht="15.75" x14ac:dyDescent="0.25">
      <c r="B63" s="54"/>
      <c r="C63" s="55"/>
      <c r="D63" s="59"/>
      <c r="E63" s="59" t="s">
        <v>64</v>
      </c>
      <c r="F63" s="59" t="s">
        <v>19</v>
      </c>
      <c r="G63" s="60" t="s">
        <v>16</v>
      </c>
      <c r="H63" s="61" t="s">
        <v>20</v>
      </c>
    </row>
    <row r="64" spans="2:10" ht="15.75" x14ac:dyDescent="0.25">
      <c r="B64" s="54"/>
      <c r="C64" s="55"/>
      <c r="D64" s="56" t="s">
        <v>21</v>
      </c>
      <c r="E64" s="56"/>
      <c r="F64" s="56"/>
      <c r="G64" s="57"/>
      <c r="H64" s="58"/>
    </row>
    <row r="65" spans="2:10" ht="15.75" x14ac:dyDescent="0.25">
      <c r="B65" s="54"/>
      <c r="C65" s="55"/>
      <c r="D65" s="59"/>
      <c r="E65" s="59" t="s">
        <v>65</v>
      </c>
      <c r="F65" s="59" t="s">
        <v>15</v>
      </c>
      <c r="G65" s="60" t="s">
        <v>16</v>
      </c>
      <c r="H65" s="61" t="s">
        <v>17</v>
      </c>
    </row>
    <row r="66" spans="2:10" ht="16.5" thickBot="1" x14ac:dyDescent="0.3">
      <c r="B66" s="62"/>
      <c r="C66" s="63"/>
      <c r="D66" s="64"/>
      <c r="E66" s="64" t="s">
        <v>66</v>
      </c>
      <c r="F66" s="64" t="s">
        <v>19</v>
      </c>
      <c r="G66" s="65" t="s">
        <v>16</v>
      </c>
      <c r="H66" s="66" t="s">
        <v>20</v>
      </c>
    </row>
    <row r="67" spans="2:10" ht="15.75" x14ac:dyDescent="0.25">
      <c r="B67" s="23" t="s">
        <v>67</v>
      </c>
      <c r="C67" s="24"/>
      <c r="D67" s="25"/>
      <c r="E67" s="25"/>
      <c r="F67" s="25"/>
      <c r="G67" s="26"/>
      <c r="H67" s="27"/>
    </row>
    <row r="68" spans="2:10" ht="15.75" x14ac:dyDescent="0.25">
      <c r="B68" s="28"/>
      <c r="C68" s="29" t="s">
        <v>68</v>
      </c>
      <c r="D68" s="29"/>
      <c r="E68" s="30"/>
      <c r="F68" s="30"/>
      <c r="G68" s="31"/>
      <c r="H68" s="32"/>
    </row>
    <row r="69" spans="2:10" ht="15.75" x14ac:dyDescent="0.25">
      <c r="B69" s="28"/>
      <c r="C69" s="34"/>
      <c r="D69" s="14"/>
      <c r="E69" s="14" t="s">
        <v>69</v>
      </c>
      <c r="F69" s="14" t="s">
        <v>70</v>
      </c>
      <c r="G69" s="38">
        <f>ROUND([1]Preisblatt!I52/K3,K4)</f>
        <v>0.16393442623000001</v>
      </c>
      <c r="H69" s="16" t="s">
        <v>71</v>
      </c>
      <c r="J69" s="67"/>
    </row>
    <row r="70" spans="2:10" ht="15.75" x14ac:dyDescent="0.25">
      <c r="B70" s="28"/>
      <c r="C70" s="29" t="s">
        <v>72</v>
      </c>
      <c r="D70" s="29"/>
      <c r="E70" s="29"/>
      <c r="F70" s="29"/>
      <c r="G70" s="31"/>
      <c r="H70" s="32"/>
    </row>
    <row r="71" spans="2:10" ht="15.75" x14ac:dyDescent="0.25">
      <c r="B71" s="28"/>
      <c r="C71" s="34"/>
      <c r="D71" s="14"/>
      <c r="E71" s="14" t="s">
        <v>73</v>
      </c>
      <c r="F71" s="14" t="s">
        <v>19</v>
      </c>
      <c r="G71" s="38">
        <f>ROUND([1]Preisblatt!J52/100,K4)</f>
        <v>8.7300000000000003E-2</v>
      </c>
      <c r="H71" s="16" t="s">
        <v>20</v>
      </c>
    </row>
    <row r="72" spans="2:10" ht="15.75" x14ac:dyDescent="0.25">
      <c r="B72" s="28"/>
      <c r="C72" s="29" t="s">
        <v>74</v>
      </c>
      <c r="D72" s="29"/>
      <c r="E72" s="30"/>
      <c r="F72" s="30"/>
      <c r="G72" s="31"/>
      <c r="H72" s="32"/>
    </row>
    <row r="73" spans="2:10" ht="15.75" x14ac:dyDescent="0.25">
      <c r="B73" s="28"/>
      <c r="C73" s="34"/>
      <c r="D73" s="14"/>
      <c r="E73" s="14" t="s">
        <v>75</v>
      </c>
      <c r="F73" s="14" t="s">
        <v>19</v>
      </c>
      <c r="G73" s="38">
        <f>ROUND([1]Preisblatt!J54/100,K4)</f>
        <v>4.3700000000000003E-2</v>
      </c>
      <c r="H73" s="16" t="s">
        <v>20</v>
      </c>
    </row>
    <row r="74" spans="2:10" ht="15.75" x14ac:dyDescent="0.25">
      <c r="B74" s="28"/>
      <c r="C74" s="29" t="s">
        <v>76</v>
      </c>
      <c r="D74" s="29"/>
      <c r="E74" s="30"/>
      <c r="F74" s="30"/>
      <c r="G74" s="31"/>
      <c r="H74" s="32"/>
    </row>
    <row r="75" spans="2:10" ht="15.75" x14ac:dyDescent="0.25">
      <c r="B75" s="28"/>
      <c r="C75" s="34"/>
      <c r="D75" s="14"/>
      <c r="E75" s="14" t="s">
        <v>77</v>
      </c>
      <c r="F75" s="14" t="s">
        <v>19</v>
      </c>
      <c r="G75" s="38">
        <f>ROUND([1]Preisblatt!J55/100,K4)</f>
        <v>4.3700000000000003E-2</v>
      </c>
      <c r="H75" s="16" t="s">
        <v>20</v>
      </c>
    </row>
    <row r="76" spans="2:10" ht="15.75" x14ac:dyDescent="0.25">
      <c r="B76" s="28"/>
      <c r="C76" s="29" t="s">
        <v>78</v>
      </c>
      <c r="D76" s="29"/>
      <c r="E76" s="30"/>
      <c r="F76" s="30"/>
      <c r="G76" s="31"/>
      <c r="H76" s="32"/>
      <c r="J76" s="33"/>
    </row>
    <row r="77" spans="2:10" ht="15.75" x14ac:dyDescent="0.25">
      <c r="B77" s="28"/>
      <c r="C77" s="34"/>
      <c r="D77" s="14"/>
      <c r="E77" s="14" t="s">
        <v>79</v>
      </c>
      <c r="F77" s="14" t="s">
        <v>19</v>
      </c>
      <c r="G77" s="38">
        <f>ROUND([1]Preisblatt!C68/100,K4)</f>
        <v>0</v>
      </c>
      <c r="H77" s="16" t="s">
        <v>20</v>
      </c>
      <c r="J77" s="68"/>
    </row>
    <row r="78" spans="2:10" ht="15.75" x14ac:dyDescent="0.25">
      <c r="B78" s="28"/>
      <c r="C78" s="29" t="s">
        <v>80</v>
      </c>
      <c r="D78" s="29"/>
      <c r="E78" s="30"/>
      <c r="F78" s="30"/>
      <c r="G78" s="31"/>
      <c r="H78" s="32"/>
      <c r="J78" s="69"/>
    </row>
    <row r="79" spans="2:10" ht="15.75" x14ac:dyDescent="0.25">
      <c r="B79" s="28"/>
      <c r="C79" s="34"/>
      <c r="D79" s="14"/>
      <c r="E79" s="14" t="s">
        <v>81</v>
      </c>
      <c r="F79" s="14" t="s">
        <v>19</v>
      </c>
      <c r="G79" s="38">
        <f>ROUND([1]Preisblatt!J56/100,K4)</f>
        <v>4.3700000000000003E-2</v>
      </c>
      <c r="H79" s="16" t="s">
        <v>20</v>
      </c>
      <c r="J79" s="69"/>
    </row>
    <row r="80" spans="2:10" ht="15.75" x14ac:dyDescent="0.25">
      <c r="B80" s="28"/>
      <c r="C80" s="70" t="s">
        <v>82</v>
      </c>
      <c r="D80" s="29"/>
      <c r="E80" s="30"/>
      <c r="F80" s="30"/>
      <c r="G80" s="31"/>
      <c r="H80" s="32"/>
      <c r="J80" s="69"/>
    </row>
    <row r="81" spans="2:10" ht="15.75" x14ac:dyDescent="0.25">
      <c r="B81" s="28"/>
      <c r="C81" s="34"/>
      <c r="D81" s="14"/>
      <c r="E81" s="14" t="s">
        <v>83</v>
      </c>
      <c r="F81" s="14" t="s">
        <v>19</v>
      </c>
      <c r="G81" s="38">
        <f>IF(G73=G75=G79,G73,0)</f>
        <v>0</v>
      </c>
      <c r="H81" s="16" t="s">
        <v>20</v>
      </c>
    </row>
    <row r="82" spans="2:10" ht="15.75" x14ac:dyDescent="0.25">
      <c r="B82" s="28"/>
      <c r="C82" s="29" t="s">
        <v>74</v>
      </c>
      <c r="D82" s="29"/>
      <c r="E82" s="30"/>
      <c r="F82" s="30"/>
      <c r="G82" s="31"/>
      <c r="H82" s="32"/>
    </row>
    <row r="83" spans="2:10" ht="15.75" x14ac:dyDescent="0.25">
      <c r="B83" s="28"/>
      <c r="C83" s="34"/>
      <c r="D83" s="14"/>
      <c r="E83" s="14" t="s">
        <v>84</v>
      </c>
      <c r="F83" s="14" t="s">
        <v>70</v>
      </c>
      <c r="G83" s="38">
        <f>ROUND([1]Preisblatt!I54/K3,K4)</f>
        <v>8.1967213110000006E-2</v>
      </c>
      <c r="H83" s="16" t="s">
        <v>71</v>
      </c>
    </row>
    <row r="84" spans="2:10" ht="15.75" x14ac:dyDescent="0.25">
      <c r="B84" s="28"/>
      <c r="C84" s="29" t="s">
        <v>76</v>
      </c>
      <c r="D84" s="29"/>
      <c r="E84" s="30"/>
      <c r="F84" s="30"/>
      <c r="G84" s="31"/>
      <c r="H84" s="32"/>
    </row>
    <row r="85" spans="2:10" ht="15.75" x14ac:dyDescent="0.25">
      <c r="B85" s="28"/>
      <c r="C85" s="34"/>
      <c r="D85" s="14"/>
      <c r="E85" s="14" t="s">
        <v>85</v>
      </c>
      <c r="F85" s="14" t="s">
        <v>70</v>
      </c>
      <c r="G85" s="38">
        <f>ROUND([1]Preisblatt!I55/K3,K4)</f>
        <v>8.1967213110000006E-2</v>
      </c>
      <c r="H85" s="16" t="s">
        <v>71</v>
      </c>
    </row>
    <row r="86" spans="2:10" ht="15.75" x14ac:dyDescent="0.25">
      <c r="B86" s="28"/>
      <c r="C86" s="29" t="s">
        <v>80</v>
      </c>
      <c r="D86" s="29"/>
      <c r="E86" s="30"/>
      <c r="F86" s="30"/>
      <c r="G86" s="31"/>
      <c r="H86" s="32"/>
      <c r="J86" s="69"/>
    </row>
    <row r="87" spans="2:10" ht="15.75" x14ac:dyDescent="0.25">
      <c r="B87" s="28"/>
      <c r="C87" s="34"/>
      <c r="D87" s="14"/>
      <c r="E87" s="14" t="s">
        <v>86</v>
      </c>
      <c r="F87" s="14" t="s">
        <v>70</v>
      </c>
      <c r="G87" s="38">
        <f>ROUND([1]Preisblatt!I56/K3,K4)</f>
        <v>8.1967213110000006E-2</v>
      </c>
      <c r="H87" s="16" t="s">
        <v>71</v>
      </c>
      <c r="J87" s="69"/>
    </row>
    <row r="88" spans="2:10" ht="15.75" x14ac:dyDescent="0.25">
      <c r="B88" s="28"/>
      <c r="C88" s="29" t="s">
        <v>87</v>
      </c>
      <c r="D88" s="29"/>
      <c r="E88" s="30"/>
      <c r="F88" s="30"/>
      <c r="G88" s="31"/>
      <c r="H88" s="32"/>
      <c r="J88" s="69"/>
    </row>
    <row r="89" spans="2:10" ht="15.75" x14ac:dyDescent="0.25">
      <c r="B89" s="28"/>
      <c r="C89" s="34"/>
      <c r="D89" s="14"/>
      <c r="E89" s="14" t="s">
        <v>88</v>
      </c>
      <c r="F89" s="14" t="s">
        <v>19</v>
      </c>
      <c r="G89" s="38" t="s">
        <v>16</v>
      </c>
      <c r="H89" s="16" t="s">
        <v>20</v>
      </c>
      <c r="J89" s="59" t="s">
        <v>89</v>
      </c>
    </row>
    <row r="90" spans="2:10" ht="15.75" x14ac:dyDescent="0.25">
      <c r="B90" s="28"/>
      <c r="C90" s="29" t="s">
        <v>90</v>
      </c>
      <c r="D90" s="29"/>
      <c r="E90" s="30"/>
      <c r="F90" s="30"/>
      <c r="G90" s="71"/>
      <c r="H90" s="32"/>
      <c r="J90" s="69"/>
    </row>
    <row r="91" spans="2:10" ht="15.75" x14ac:dyDescent="0.25">
      <c r="B91" s="28"/>
      <c r="C91" s="34"/>
      <c r="D91" s="14"/>
      <c r="E91" s="14" t="s">
        <v>91</v>
      </c>
      <c r="F91" s="14" t="s">
        <v>19</v>
      </c>
      <c r="G91" s="38" t="s">
        <v>16</v>
      </c>
      <c r="H91" s="16" t="s">
        <v>20</v>
      </c>
      <c r="J91" s="33" t="s">
        <v>89</v>
      </c>
    </row>
    <row r="92" spans="2:10" ht="15.75" x14ac:dyDescent="0.25">
      <c r="B92" s="28"/>
      <c r="C92" s="29" t="s">
        <v>92</v>
      </c>
      <c r="D92" s="29"/>
      <c r="E92" s="30"/>
      <c r="F92" s="30"/>
      <c r="G92" s="71"/>
      <c r="H92" s="32"/>
      <c r="J92" s="69"/>
    </row>
    <row r="93" spans="2:10" ht="15.75" x14ac:dyDescent="0.25">
      <c r="B93" s="28"/>
      <c r="C93" s="34"/>
      <c r="D93" s="14"/>
      <c r="E93" s="14" t="s">
        <v>93</v>
      </c>
      <c r="F93" s="14" t="s">
        <v>19</v>
      </c>
      <c r="G93" s="38" t="s">
        <v>16</v>
      </c>
      <c r="H93" s="16" t="s">
        <v>20</v>
      </c>
      <c r="J93" s="33" t="s">
        <v>89</v>
      </c>
    </row>
    <row r="94" spans="2:10" ht="15.75" x14ac:dyDescent="0.25">
      <c r="B94" s="23" t="s">
        <v>94</v>
      </c>
      <c r="C94" s="24"/>
      <c r="D94" s="25"/>
      <c r="E94" s="25"/>
      <c r="F94" s="25"/>
      <c r="G94" s="26"/>
      <c r="H94" s="27"/>
    </row>
    <row r="95" spans="2:10" ht="15.75" x14ac:dyDescent="0.25">
      <c r="B95" s="28"/>
      <c r="C95" s="29" t="s">
        <v>12</v>
      </c>
      <c r="D95" s="29"/>
      <c r="E95" s="30"/>
      <c r="F95" s="30"/>
      <c r="G95" s="31"/>
      <c r="H95" s="32"/>
      <c r="J95" s="33" t="s">
        <v>89</v>
      </c>
    </row>
    <row r="96" spans="2:10" ht="15.75" hidden="1" outlineLevel="1" x14ac:dyDescent="0.25">
      <c r="B96" s="28"/>
      <c r="C96" s="14"/>
      <c r="D96" s="14"/>
      <c r="E96" s="14" t="s">
        <v>95</v>
      </c>
      <c r="F96" s="14" t="s">
        <v>96</v>
      </c>
      <c r="G96" s="38" t="s">
        <v>16</v>
      </c>
      <c r="H96" s="16" t="s">
        <v>17</v>
      </c>
    </row>
    <row r="97" spans="2:10" ht="15.75" hidden="1" outlineLevel="1" x14ac:dyDescent="0.25">
      <c r="B97" s="28"/>
      <c r="C97" s="14"/>
      <c r="D97" s="14"/>
      <c r="E97" s="14" t="s">
        <v>97</v>
      </c>
      <c r="F97" s="14" t="s">
        <v>98</v>
      </c>
      <c r="G97" s="38" t="s">
        <v>16</v>
      </c>
      <c r="H97" s="16" t="s">
        <v>17</v>
      </c>
    </row>
    <row r="98" spans="2:10" ht="15.75" hidden="1" outlineLevel="1" x14ac:dyDescent="0.25">
      <c r="B98" s="28"/>
      <c r="C98" s="14"/>
      <c r="D98" s="14"/>
      <c r="E98" s="14" t="s">
        <v>99</v>
      </c>
      <c r="F98" s="14" t="s">
        <v>100</v>
      </c>
      <c r="G98" s="38" t="s">
        <v>16</v>
      </c>
      <c r="H98" s="16" t="s">
        <v>17</v>
      </c>
    </row>
    <row r="99" spans="2:10" ht="15.75" hidden="1" outlineLevel="1" x14ac:dyDescent="0.25">
      <c r="B99" s="28"/>
      <c r="C99" s="14"/>
      <c r="D99" s="14"/>
      <c r="E99" s="14" t="s">
        <v>101</v>
      </c>
      <c r="F99" s="14" t="s">
        <v>102</v>
      </c>
      <c r="G99" s="38" t="s">
        <v>16</v>
      </c>
      <c r="H99" s="16" t="s">
        <v>17</v>
      </c>
    </row>
    <row r="100" spans="2:10" ht="15.75" hidden="1" outlineLevel="1" x14ac:dyDescent="0.25">
      <c r="B100" s="28"/>
      <c r="C100" s="14"/>
      <c r="D100" s="14"/>
      <c r="E100" s="14" t="s">
        <v>103</v>
      </c>
      <c r="F100" s="14" t="s">
        <v>19</v>
      </c>
      <c r="G100" s="38" t="s">
        <v>16</v>
      </c>
      <c r="H100" s="16" t="s">
        <v>20</v>
      </c>
    </row>
    <row r="101" spans="2:10" ht="15.75" collapsed="1" x14ac:dyDescent="0.25">
      <c r="B101" s="28"/>
      <c r="C101" s="29" t="s">
        <v>25</v>
      </c>
      <c r="D101" s="29"/>
      <c r="E101" s="30"/>
      <c r="F101" s="30"/>
      <c r="G101" s="31"/>
      <c r="H101" s="32"/>
      <c r="J101" s="33" t="s">
        <v>89</v>
      </c>
    </row>
    <row r="102" spans="2:10" ht="15.75" hidden="1" outlineLevel="1" x14ac:dyDescent="0.25">
      <c r="B102" s="28"/>
      <c r="C102" s="14"/>
      <c r="D102" s="14"/>
      <c r="E102" s="14" t="s">
        <v>104</v>
      </c>
      <c r="F102" s="14" t="s">
        <v>96</v>
      </c>
      <c r="G102" s="38" t="s">
        <v>16</v>
      </c>
      <c r="H102" s="16" t="s">
        <v>17</v>
      </c>
    </row>
    <row r="103" spans="2:10" ht="15.75" hidden="1" outlineLevel="1" x14ac:dyDescent="0.25">
      <c r="B103" s="28"/>
      <c r="C103" s="14"/>
      <c r="D103" s="14"/>
      <c r="E103" s="14" t="s">
        <v>105</v>
      </c>
      <c r="F103" s="14" t="s">
        <v>98</v>
      </c>
      <c r="G103" s="38" t="s">
        <v>16</v>
      </c>
      <c r="H103" s="16" t="s">
        <v>17</v>
      </c>
    </row>
    <row r="104" spans="2:10" ht="15.75" hidden="1" outlineLevel="1" x14ac:dyDescent="0.25">
      <c r="B104" s="28"/>
      <c r="C104" s="14"/>
      <c r="D104" s="14"/>
      <c r="E104" s="14" t="s">
        <v>106</v>
      </c>
      <c r="F104" s="14" t="s">
        <v>100</v>
      </c>
      <c r="G104" s="38" t="s">
        <v>16</v>
      </c>
      <c r="H104" s="16" t="s">
        <v>17</v>
      </c>
    </row>
    <row r="105" spans="2:10" ht="15.75" hidden="1" outlineLevel="1" x14ac:dyDescent="0.25">
      <c r="B105" s="28"/>
      <c r="C105" s="14"/>
      <c r="D105" s="14"/>
      <c r="E105" s="14" t="s">
        <v>107</v>
      </c>
      <c r="F105" s="14" t="s">
        <v>102</v>
      </c>
      <c r="G105" s="38" t="s">
        <v>16</v>
      </c>
      <c r="H105" s="16" t="s">
        <v>17</v>
      </c>
    </row>
    <row r="106" spans="2:10" ht="15.75" hidden="1" outlineLevel="1" x14ac:dyDescent="0.25">
      <c r="B106" s="28"/>
      <c r="C106" s="14"/>
      <c r="D106" s="14"/>
      <c r="E106" s="14" t="s">
        <v>108</v>
      </c>
      <c r="F106" s="14" t="s">
        <v>19</v>
      </c>
      <c r="G106" s="38" t="s">
        <v>16</v>
      </c>
      <c r="H106" s="16" t="s">
        <v>20</v>
      </c>
    </row>
    <row r="107" spans="2:10" ht="15.75" collapsed="1" x14ac:dyDescent="0.25">
      <c r="B107" s="28"/>
      <c r="C107" s="29" t="s">
        <v>31</v>
      </c>
      <c r="D107" s="29"/>
      <c r="E107" s="30"/>
      <c r="F107" s="30"/>
      <c r="G107" s="31"/>
      <c r="H107" s="32"/>
    </row>
    <row r="108" spans="2:10" ht="15.75" x14ac:dyDescent="0.25">
      <c r="B108" s="28"/>
      <c r="C108" s="14"/>
      <c r="D108" s="14"/>
      <c r="E108" s="14" t="s">
        <v>109</v>
      </c>
      <c r="F108" s="14" t="s">
        <v>96</v>
      </c>
      <c r="G108" s="72">
        <f>ROUND(ROUND([1]Preisblatt!I16,K4)/28,11)</f>
        <v>0.18175496129999999</v>
      </c>
      <c r="H108" s="16" t="s">
        <v>17</v>
      </c>
    </row>
    <row r="109" spans="2:10" ht="15.75" x14ac:dyDescent="0.25">
      <c r="B109" s="28"/>
      <c r="C109" s="14"/>
      <c r="D109" s="14"/>
      <c r="E109" s="14" t="s">
        <v>110</v>
      </c>
      <c r="F109" s="14" t="s">
        <v>98</v>
      </c>
      <c r="G109" s="72">
        <f>ROUND(ROUND([1]Preisblatt!I16,K4)/29,11)</f>
        <v>0.17548754884000001</v>
      </c>
      <c r="H109" s="16" t="s">
        <v>17</v>
      </c>
    </row>
    <row r="110" spans="2:10" ht="15.75" x14ac:dyDescent="0.25">
      <c r="B110" s="28"/>
      <c r="C110" s="14"/>
      <c r="D110" s="14"/>
      <c r="E110" s="14" t="s">
        <v>111</v>
      </c>
      <c r="F110" s="14" t="s">
        <v>100</v>
      </c>
      <c r="G110" s="72">
        <f>ROUND(ROUND([1]Preisblatt!I16,K4)/30,11)</f>
        <v>0.16963796387999999</v>
      </c>
      <c r="H110" s="16" t="s">
        <v>17</v>
      </c>
    </row>
    <row r="111" spans="2:10" ht="15.75" x14ac:dyDescent="0.25">
      <c r="B111" s="28"/>
      <c r="C111" s="14"/>
      <c r="D111" s="14"/>
      <c r="E111" s="14" t="s">
        <v>112</v>
      </c>
      <c r="F111" s="14" t="s">
        <v>102</v>
      </c>
      <c r="G111" s="72">
        <f>ROUND(ROUND([1]Preisblatt!I16,K4)/31,11)</f>
        <v>0.1641657715</v>
      </c>
      <c r="H111" s="16" t="s">
        <v>17</v>
      </c>
    </row>
    <row r="112" spans="2:10" ht="15.75" x14ac:dyDescent="0.25">
      <c r="B112" s="28"/>
      <c r="C112" s="14"/>
      <c r="D112" s="14"/>
      <c r="E112" s="14" t="s">
        <v>113</v>
      </c>
      <c r="F112" s="14" t="s">
        <v>19</v>
      </c>
      <c r="G112" s="72">
        <f>ROUND([1]Preisblatt!J16/100,K4)</f>
        <v>4.1878552099999999E-3</v>
      </c>
      <c r="H112" s="16" t="s">
        <v>20</v>
      </c>
    </row>
    <row r="113" spans="2:8" ht="15.75" x14ac:dyDescent="0.25">
      <c r="B113" s="28"/>
      <c r="C113" s="29" t="s">
        <v>37</v>
      </c>
      <c r="D113" s="29"/>
      <c r="E113" s="30"/>
      <c r="F113" s="30"/>
      <c r="G113" s="31"/>
      <c r="H113" s="32"/>
    </row>
    <row r="114" spans="2:8" ht="15.75" x14ac:dyDescent="0.25">
      <c r="B114" s="28"/>
      <c r="C114" s="14"/>
      <c r="D114" s="14"/>
      <c r="E114" s="14" t="s">
        <v>114</v>
      </c>
      <c r="F114" s="14" t="s">
        <v>96</v>
      </c>
      <c r="G114" s="72">
        <f>ROUND(ROUND([1]Preisblatt!I17,K4)/28,11)</f>
        <v>0.18357142857</v>
      </c>
      <c r="H114" s="16" t="s">
        <v>17</v>
      </c>
    </row>
    <row r="115" spans="2:8" ht="15.75" x14ac:dyDescent="0.25">
      <c r="B115" s="28"/>
      <c r="C115" s="14"/>
      <c r="D115" s="14"/>
      <c r="E115" s="14" t="s">
        <v>115</v>
      </c>
      <c r="F115" s="14" t="s">
        <v>98</v>
      </c>
      <c r="G115" s="72">
        <f>ROUND(ROUND([1]Preisblatt!I17,K4)/29,11)</f>
        <v>0.17724137931</v>
      </c>
      <c r="H115" s="16" t="s">
        <v>17</v>
      </c>
    </row>
    <row r="116" spans="2:8" ht="15.75" x14ac:dyDescent="0.25">
      <c r="B116" s="28"/>
      <c r="C116" s="14"/>
      <c r="D116" s="14"/>
      <c r="E116" s="14" t="s">
        <v>116</v>
      </c>
      <c r="F116" s="14" t="s">
        <v>100</v>
      </c>
      <c r="G116" s="72">
        <f>ROUND(ROUND([1]Preisblatt!I17,K4)/30,11)</f>
        <v>0.17133333333</v>
      </c>
      <c r="H116" s="16" t="s">
        <v>17</v>
      </c>
    </row>
    <row r="117" spans="2:8" ht="15.75" x14ac:dyDescent="0.25">
      <c r="B117" s="28"/>
      <c r="C117" s="14"/>
      <c r="D117" s="14"/>
      <c r="E117" s="14" t="s">
        <v>117</v>
      </c>
      <c r="F117" s="14" t="s">
        <v>102</v>
      </c>
      <c r="G117" s="72">
        <f>ROUND(ROUND([1]Preisblatt!I17,K4)/31,11)</f>
        <v>0.16580645160999999</v>
      </c>
      <c r="H117" s="16" t="s">
        <v>17</v>
      </c>
    </row>
    <row r="118" spans="2:8" ht="15.75" x14ac:dyDescent="0.25">
      <c r="B118" s="28"/>
      <c r="C118" s="14"/>
      <c r="D118" s="14"/>
      <c r="E118" s="14" t="s">
        <v>118</v>
      </c>
      <c r="F118" s="14" t="s">
        <v>19</v>
      </c>
      <c r="G118" s="38">
        <f>ROUND([1]Preisblatt!J17/100,K4)</f>
        <v>4.4999999999999997E-3</v>
      </c>
      <c r="H118" s="16" t="s">
        <v>20</v>
      </c>
    </row>
    <row r="119" spans="2:8" ht="15.75" x14ac:dyDescent="0.25">
      <c r="B119" s="28"/>
      <c r="C119" s="29" t="s">
        <v>43</v>
      </c>
      <c r="D119" s="29"/>
      <c r="E119" s="30"/>
      <c r="F119" s="30"/>
      <c r="G119" s="31"/>
      <c r="H119" s="32"/>
    </row>
    <row r="120" spans="2:8" ht="15.75" x14ac:dyDescent="0.25">
      <c r="B120" s="28"/>
      <c r="C120" s="14"/>
      <c r="D120" s="14"/>
      <c r="E120" s="14" t="s">
        <v>119</v>
      </c>
      <c r="F120" s="14" t="s">
        <v>96</v>
      </c>
      <c r="G120" s="72">
        <f>ROUND(ROUND([1]Preisblatt!I18,K4)/28,11)</f>
        <v>0.81678571429000002</v>
      </c>
      <c r="H120" s="16" t="s">
        <v>17</v>
      </c>
    </row>
    <row r="121" spans="2:8" ht="15.75" x14ac:dyDescent="0.25">
      <c r="B121" s="28"/>
      <c r="C121" s="14"/>
      <c r="D121" s="14"/>
      <c r="E121" s="14" t="s">
        <v>120</v>
      </c>
      <c r="F121" s="14" t="s">
        <v>98</v>
      </c>
      <c r="G121" s="72">
        <f>ROUND(ROUND([1]Preisblatt!I18,K4)/29,11)</f>
        <v>0.78862068965999998</v>
      </c>
      <c r="H121" s="16" t="s">
        <v>17</v>
      </c>
    </row>
    <row r="122" spans="2:8" ht="15.75" x14ac:dyDescent="0.25">
      <c r="B122" s="28"/>
      <c r="C122" s="14"/>
      <c r="D122" s="14"/>
      <c r="E122" s="14" t="s">
        <v>121</v>
      </c>
      <c r="F122" s="14" t="s">
        <v>100</v>
      </c>
      <c r="G122" s="72">
        <f>ROUND(ROUND([1]Preisblatt!I18,K4)/30,11)</f>
        <v>0.76233333332999997</v>
      </c>
      <c r="H122" s="16" t="s">
        <v>17</v>
      </c>
    </row>
    <row r="123" spans="2:8" ht="15.75" x14ac:dyDescent="0.25">
      <c r="B123" s="28"/>
      <c r="C123" s="14"/>
      <c r="D123" s="14"/>
      <c r="E123" s="14" t="s">
        <v>122</v>
      </c>
      <c r="F123" s="14" t="s">
        <v>102</v>
      </c>
      <c r="G123" s="72">
        <f>ROUND(ROUND([1]Preisblatt!I18,K4)/31,11)</f>
        <v>0.73774193548</v>
      </c>
      <c r="H123" s="16" t="s">
        <v>17</v>
      </c>
    </row>
    <row r="124" spans="2:8" ht="15.75" x14ac:dyDescent="0.25">
      <c r="B124" s="28"/>
      <c r="C124" s="14"/>
      <c r="D124" s="14"/>
      <c r="E124" s="14" t="s">
        <v>123</v>
      </c>
      <c r="F124" s="14" t="s">
        <v>19</v>
      </c>
      <c r="G124" s="38">
        <f>ROUND([1]Preisblatt!J18/100,K4)</f>
        <v>1.29E-2</v>
      </c>
      <c r="H124" s="16" t="s">
        <v>20</v>
      </c>
    </row>
    <row r="125" spans="2:8" ht="15.75" x14ac:dyDescent="0.25">
      <c r="B125" s="28"/>
      <c r="C125" s="29" t="s">
        <v>49</v>
      </c>
      <c r="D125" s="29"/>
      <c r="E125" s="30"/>
      <c r="F125" s="30"/>
      <c r="G125" s="31"/>
      <c r="H125" s="32"/>
    </row>
    <row r="126" spans="2:8" ht="15.75" x14ac:dyDescent="0.25">
      <c r="B126" s="28"/>
      <c r="C126" s="14"/>
      <c r="D126" s="14"/>
      <c r="E126" s="14" t="s">
        <v>124</v>
      </c>
      <c r="F126" s="14" t="s">
        <v>96</v>
      </c>
      <c r="G126" s="72">
        <f>ROUND(ROUND([1]Preisblatt!I19,K4)/28,11)</f>
        <v>0.86607142856999997</v>
      </c>
      <c r="H126" s="16" t="s">
        <v>17</v>
      </c>
    </row>
    <row r="127" spans="2:8" ht="15.75" x14ac:dyDescent="0.25">
      <c r="B127" s="28"/>
      <c r="C127" s="14"/>
      <c r="D127" s="14"/>
      <c r="E127" s="14" t="s">
        <v>125</v>
      </c>
      <c r="F127" s="14" t="s">
        <v>98</v>
      </c>
      <c r="G127" s="72">
        <f>ROUND(ROUND([1]Preisblatt!I19,K4)/29,11)</f>
        <v>0.83620689655000002</v>
      </c>
      <c r="H127" s="16" t="s">
        <v>17</v>
      </c>
    </row>
    <row r="128" spans="2:8" ht="15.75" x14ac:dyDescent="0.25">
      <c r="B128" s="28"/>
      <c r="C128" s="14"/>
      <c r="D128" s="14"/>
      <c r="E128" s="14" t="s">
        <v>126</v>
      </c>
      <c r="F128" s="14" t="s">
        <v>100</v>
      </c>
      <c r="G128" s="72">
        <f>ROUND(ROUND([1]Preisblatt!I19,K4)/30,11)</f>
        <v>0.80833333333000001</v>
      </c>
      <c r="H128" s="16" t="s">
        <v>17</v>
      </c>
    </row>
    <row r="129" spans="2:10" ht="15.75" x14ac:dyDescent="0.25">
      <c r="B129" s="28"/>
      <c r="C129" s="14"/>
      <c r="D129" s="14"/>
      <c r="E129" s="14" t="s">
        <v>127</v>
      </c>
      <c r="F129" s="14" t="s">
        <v>102</v>
      </c>
      <c r="G129" s="72">
        <f>ROUND(ROUND([1]Preisblatt!I19,K4)/31,11)</f>
        <v>0.78225806452000002</v>
      </c>
      <c r="H129" s="16" t="s">
        <v>17</v>
      </c>
    </row>
    <row r="130" spans="2:10" ht="15.75" x14ac:dyDescent="0.25">
      <c r="B130" s="28"/>
      <c r="C130" s="14"/>
      <c r="D130" s="14"/>
      <c r="E130" s="14" t="s">
        <v>128</v>
      </c>
      <c r="F130" s="14" t="s">
        <v>19</v>
      </c>
      <c r="G130" s="38">
        <f>ROUND([1]Preisblatt!J19/100,K4)</f>
        <v>2.0400000000000001E-2</v>
      </c>
      <c r="H130" s="16" t="s">
        <v>20</v>
      </c>
    </row>
    <row r="131" spans="2:10" ht="15.75" x14ac:dyDescent="0.25">
      <c r="B131" s="28"/>
      <c r="C131" s="29" t="s">
        <v>55</v>
      </c>
      <c r="D131" s="29"/>
      <c r="E131" s="30"/>
      <c r="F131" s="30"/>
      <c r="G131" s="31"/>
      <c r="H131" s="32"/>
    </row>
    <row r="132" spans="2:10" ht="15.75" x14ac:dyDescent="0.25">
      <c r="B132" s="28"/>
      <c r="C132" s="14"/>
      <c r="D132" s="14"/>
      <c r="E132" s="14" t="s">
        <v>129</v>
      </c>
      <c r="F132" s="14" t="s">
        <v>96</v>
      </c>
      <c r="G132" s="72">
        <f>ROUND(ROUND([1]Preisblatt!I20,K4)/28,11)</f>
        <v>0.88071428570999999</v>
      </c>
      <c r="H132" s="16" t="s">
        <v>17</v>
      </c>
    </row>
    <row r="133" spans="2:10" ht="15.75" x14ac:dyDescent="0.25">
      <c r="B133" s="28"/>
      <c r="C133" s="14"/>
      <c r="D133" s="14"/>
      <c r="E133" s="14" t="s">
        <v>130</v>
      </c>
      <c r="F133" s="14" t="s">
        <v>98</v>
      </c>
      <c r="G133" s="72">
        <f>ROUND(ROUND([1]Preisblatt!I20,K4)/29,11)</f>
        <v>0.85034482758999996</v>
      </c>
      <c r="H133" s="16" t="s">
        <v>17</v>
      </c>
    </row>
    <row r="134" spans="2:10" ht="15.75" x14ac:dyDescent="0.25">
      <c r="B134" s="28"/>
      <c r="C134" s="14"/>
      <c r="D134" s="14"/>
      <c r="E134" s="14" t="s">
        <v>131</v>
      </c>
      <c r="F134" s="14" t="s">
        <v>100</v>
      </c>
      <c r="G134" s="72">
        <f>ROUND(ROUND([1]Preisblatt!I20,K4)/30,11)</f>
        <v>0.82199999999999995</v>
      </c>
      <c r="H134" s="16" t="s">
        <v>17</v>
      </c>
    </row>
    <row r="135" spans="2:10" ht="15.75" x14ac:dyDescent="0.25">
      <c r="B135" s="28"/>
      <c r="C135" s="14"/>
      <c r="D135" s="14"/>
      <c r="E135" s="14" t="s">
        <v>132</v>
      </c>
      <c r="F135" s="14" t="s">
        <v>102</v>
      </c>
      <c r="G135" s="72">
        <f>ROUND(ROUND([1]Preisblatt!I20,K4)/31,11)</f>
        <v>0.79548387096999995</v>
      </c>
      <c r="H135" s="16" t="s">
        <v>17</v>
      </c>
    </row>
    <row r="136" spans="2:10" ht="15.75" x14ac:dyDescent="0.25">
      <c r="B136" s="28"/>
      <c r="C136" s="34"/>
      <c r="D136" s="14"/>
      <c r="E136" s="14" t="s">
        <v>133</v>
      </c>
      <c r="F136" s="14" t="s">
        <v>19</v>
      </c>
      <c r="G136" s="38">
        <f>ROUND([1]Preisblatt!J20/100,K4)</f>
        <v>2.9100000000000001E-2</v>
      </c>
      <c r="H136" s="16" t="s">
        <v>20</v>
      </c>
    </row>
    <row r="137" spans="2:10" x14ac:dyDescent="0.25">
      <c r="B137" s="73" t="s">
        <v>134</v>
      </c>
      <c r="C137" s="25"/>
      <c r="D137" s="25"/>
      <c r="E137" s="25"/>
      <c r="F137" s="25"/>
      <c r="G137" s="26"/>
      <c r="H137" s="74"/>
    </row>
    <row r="138" spans="2:10" ht="15.75" x14ac:dyDescent="0.25">
      <c r="B138" s="28"/>
      <c r="C138" s="29" t="s">
        <v>12</v>
      </c>
      <c r="D138" s="29"/>
      <c r="E138" s="30"/>
      <c r="F138" s="30"/>
      <c r="G138" s="31"/>
      <c r="H138" s="32"/>
      <c r="J138" s="33"/>
    </row>
    <row r="139" spans="2:10" ht="15.75" hidden="1" outlineLevel="1" x14ac:dyDescent="0.25">
      <c r="B139" s="28"/>
      <c r="C139" s="14"/>
      <c r="D139" s="14"/>
      <c r="E139" s="14" t="s">
        <v>135</v>
      </c>
      <c r="F139" s="14" t="s">
        <v>15</v>
      </c>
      <c r="G139" s="60" t="s">
        <v>16</v>
      </c>
      <c r="H139" s="16" t="s">
        <v>17</v>
      </c>
    </row>
    <row r="140" spans="2:10" ht="15.75" collapsed="1" x14ac:dyDescent="0.25">
      <c r="B140" s="28"/>
      <c r="C140" s="29" t="s">
        <v>25</v>
      </c>
      <c r="D140" s="29"/>
      <c r="E140" s="30"/>
      <c r="F140" s="30"/>
      <c r="G140" s="31"/>
      <c r="H140" s="32"/>
      <c r="J140" s="33"/>
    </row>
    <row r="141" spans="2:10" ht="15.75" hidden="1" outlineLevel="1" x14ac:dyDescent="0.25">
      <c r="B141" s="28"/>
      <c r="C141" s="14"/>
      <c r="D141" s="14"/>
      <c r="E141" s="14" t="s">
        <v>136</v>
      </c>
      <c r="F141" s="14" t="s">
        <v>15</v>
      </c>
      <c r="G141" s="60" t="s">
        <v>16</v>
      </c>
      <c r="H141" s="16" t="s">
        <v>17</v>
      </c>
    </row>
    <row r="142" spans="2:10" ht="15.75" collapsed="1" x14ac:dyDescent="0.25">
      <c r="B142" s="28"/>
      <c r="C142" s="29" t="s">
        <v>31</v>
      </c>
      <c r="D142" s="29"/>
      <c r="E142" s="30"/>
      <c r="F142" s="30"/>
      <c r="G142" s="31"/>
      <c r="H142" s="32"/>
    </row>
    <row r="143" spans="2:10" ht="15.75" x14ac:dyDescent="0.25">
      <c r="B143" s="28"/>
      <c r="C143" s="14"/>
      <c r="D143" s="14"/>
      <c r="E143" s="14" t="s">
        <v>137</v>
      </c>
      <c r="F143" s="14" t="s">
        <v>15</v>
      </c>
      <c r="G143" s="38">
        <f>G30</f>
        <v>8.3428506829999999E-2</v>
      </c>
      <c r="H143" s="16" t="s">
        <v>17</v>
      </c>
      <c r="J143" s="59"/>
    </row>
    <row r="144" spans="2:10" ht="15.75" x14ac:dyDescent="0.25">
      <c r="B144" s="28"/>
      <c r="C144" s="29" t="s">
        <v>37</v>
      </c>
      <c r="D144" s="29"/>
      <c r="E144" s="30"/>
      <c r="F144" s="30"/>
      <c r="G144" s="71"/>
      <c r="H144" s="32"/>
    </row>
    <row r="145" spans="2:10" ht="15.75" x14ac:dyDescent="0.25">
      <c r="B145" s="28"/>
      <c r="C145" s="14"/>
      <c r="D145" s="14"/>
      <c r="E145" s="14" t="s">
        <v>138</v>
      </c>
      <c r="F145" s="14" t="s">
        <v>15</v>
      </c>
      <c r="G145" s="38">
        <f>G37</f>
        <v>8.4234972680000006E-2</v>
      </c>
      <c r="H145" s="16" t="s">
        <v>17</v>
      </c>
      <c r="J145" s="59"/>
    </row>
    <row r="146" spans="2:10" ht="15.75" x14ac:dyDescent="0.25">
      <c r="B146" s="28"/>
      <c r="C146" s="29" t="s">
        <v>43</v>
      </c>
      <c r="D146" s="29"/>
      <c r="E146" s="30"/>
      <c r="F146" s="30"/>
      <c r="G146" s="71"/>
      <c r="H146" s="32"/>
    </row>
    <row r="147" spans="2:10" ht="15.75" x14ac:dyDescent="0.25">
      <c r="B147" s="28"/>
      <c r="C147" s="14"/>
      <c r="D147" s="14"/>
      <c r="E147" s="14" t="s">
        <v>139</v>
      </c>
      <c r="F147" s="14" t="s">
        <v>15</v>
      </c>
      <c r="G147" s="38">
        <f>G44</f>
        <v>0.37483606556999999</v>
      </c>
      <c r="H147" s="16" t="s">
        <v>17</v>
      </c>
      <c r="J147" s="59"/>
    </row>
    <row r="148" spans="2:10" ht="15.75" x14ac:dyDescent="0.25">
      <c r="B148" s="28"/>
      <c r="C148" s="29" t="s">
        <v>49</v>
      </c>
      <c r="D148" s="29"/>
      <c r="E148" s="30"/>
      <c r="F148" s="30"/>
      <c r="G148" s="71"/>
      <c r="H148" s="32"/>
    </row>
    <row r="149" spans="2:10" ht="15.75" x14ac:dyDescent="0.25">
      <c r="B149" s="28"/>
      <c r="C149" s="14"/>
      <c r="D149" s="14"/>
      <c r="E149" s="14" t="s">
        <v>140</v>
      </c>
      <c r="F149" s="14" t="s">
        <v>15</v>
      </c>
      <c r="G149" s="38">
        <f>G51</f>
        <v>0.39756830600999998</v>
      </c>
      <c r="H149" s="16" t="s">
        <v>17</v>
      </c>
      <c r="J149" s="59"/>
    </row>
    <row r="150" spans="2:10" ht="15.75" x14ac:dyDescent="0.25">
      <c r="B150" s="28"/>
      <c r="C150" s="29" t="s">
        <v>55</v>
      </c>
      <c r="D150" s="29"/>
      <c r="E150" s="30"/>
      <c r="F150" s="30"/>
      <c r="G150" s="71"/>
      <c r="H150" s="32"/>
    </row>
    <row r="151" spans="2:10" ht="15.75" x14ac:dyDescent="0.25">
      <c r="B151" s="28"/>
      <c r="C151" s="34"/>
      <c r="D151" s="14"/>
      <c r="E151" s="14" t="s">
        <v>141</v>
      </c>
      <c r="F151" s="14" t="s">
        <v>15</v>
      </c>
      <c r="G151" s="38">
        <f>G58</f>
        <v>0.40423497268000003</v>
      </c>
      <c r="H151" s="16" t="s">
        <v>17</v>
      </c>
      <c r="J151" s="59"/>
    </row>
    <row r="152" spans="2:10" x14ac:dyDescent="0.25">
      <c r="B152" s="73" t="s">
        <v>142</v>
      </c>
      <c r="C152" s="25"/>
      <c r="D152" s="25"/>
      <c r="E152" s="25"/>
      <c r="F152" s="25"/>
      <c r="G152" s="26"/>
      <c r="H152" s="74"/>
    </row>
    <row r="153" spans="2:10" ht="15.75" x14ac:dyDescent="0.25">
      <c r="B153" s="28"/>
      <c r="C153" s="29" t="s">
        <v>143</v>
      </c>
      <c r="D153" s="29" t="s">
        <v>12</v>
      </c>
      <c r="E153" s="30"/>
      <c r="F153" s="30"/>
      <c r="G153" s="31"/>
      <c r="H153" s="32"/>
      <c r="J153" s="33"/>
    </row>
    <row r="154" spans="2:10" ht="15.75" hidden="1" outlineLevel="1" x14ac:dyDescent="0.25">
      <c r="B154" s="28"/>
      <c r="C154" s="34"/>
      <c r="D154" s="14"/>
      <c r="E154" s="14" t="s">
        <v>144</v>
      </c>
      <c r="F154" s="14" t="s">
        <v>145</v>
      </c>
      <c r="G154" s="60" t="s">
        <v>16</v>
      </c>
      <c r="H154" s="16" t="s">
        <v>17</v>
      </c>
    </row>
    <row r="155" spans="2:10" ht="15.75" hidden="1" outlineLevel="1" x14ac:dyDescent="0.25">
      <c r="B155" s="28"/>
      <c r="C155" s="34"/>
      <c r="D155" s="14"/>
      <c r="E155" s="14" t="s">
        <v>146</v>
      </c>
      <c r="F155" s="14" t="s">
        <v>147</v>
      </c>
      <c r="G155" s="60" t="s">
        <v>16</v>
      </c>
      <c r="H155" s="16" t="s">
        <v>17</v>
      </c>
    </row>
    <row r="156" spans="2:10" ht="15.75" hidden="1" outlineLevel="1" x14ac:dyDescent="0.25">
      <c r="B156" s="28"/>
      <c r="C156" s="34"/>
      <c r="D156" s="14"/>
      <c r="E156" s="14" t="s">
        <v>148</v>
      </c>
      <c r="F156" s="14" t="s">
        <v>149</v>
      </c>
      <c r="G156" s="60" t="s">
        <v>16</v>
      </c>
      <c r="H156" s="16" t="s">
        <v>17</v>
      </c>
    </row>
    <row r="157" spans="2:10" ht="15.75" collapsed="1" x14ac:dyDescent="0.25">
      <c r="B157" s="28"/>
      <c r="C157" s="29" t="s">
        <v>150</v>
      </c>
      <c r="D157" s="29" t="s">
        <v>25</v>
      </c>
      <c r="E157" s="30"/>
      <c r="F157" s="30"/>
      <c r="G157" s="31"/>
      <c r="H157" s="32"/>
      <c r="J157" s="33"/>
    </row>
    <row r="158" spans="2:10" ht="15.75" hidden="1" outlineLevel="1" x14ac:dyDescent="0.25">
      <c r="B158" s="28"/>
      <c r="C158" s="34"/>
      <c r="D158" s="14"/>
      <c r="E158" s="14" t="s">
        <v>151</v>
      </c>
      <c r="F158" s="14" t="s">
        <v>145</v>
      </c>
      <c r="G158" s="60" t="s">
        <v>16</v>
      </c>
      <c r="H158" s="16" t="s">
        <v>17</v>
      </c>
    </row>
    <row r="159" spans="2:10" ht="15.75" hidden="1" outlineLevel="1" x14ac:dyDescent="0.25">
      <c r="B159" s="28"/>
      <c r="C159" s="34"/>
      <c r="D159" s="14"/>
      <c r="E159" s="14" t="s">
        <v>152</v>
      </c>
      <c r="F159" s="14" t="s">
        <v>147</v>
      </c>
      <c r="G159" s="60" t="s">
        <v>16</v>
      </c>
      <c r="H159" s="16" t="s">
        <v>17</v>
      </c>
    </row>
    <row r="160" spans="2:10" ht="15.75" hidden="1" outlineLevel="1" x14ac:dyDescent="0.25">
      <c r="B160" s="28"/>
      <c r="C160" s="34"/>
      <c r="D160" s="14"/>
      <c r="E160" s="14" t="s">
        <v>153</v>
      </c>
      <c r="F160" s="14" t="s">
        <v>149</v>
      </c>
      <c r="G160" s="60" t="s">
        <v>16</v>
      </c>
      <c r="H160" s="16" t="s">
        <v>17</v>
      </c>
    </row>
    <row r="161" spans="2:8" ht="15.75" collapsed="1" x14ac:dyDescent="0.25">
      <c r="B161" s="28"/>
      <c r="C161" s="29" t="s">
        <v>154</v>
      </c>
      <c r="D161" s="29" t="s">
        <v>31</v>
      </c>
      <c r="E161" s="30"/>
      <c r="F161" s="30"/>
      <c r="G161" s="31"/>
      <c r="H161" s="32"/>
    </row>
    <row r="162" spans="2:8" ht="15.75" x14ac:dyDescent="0.25">
      <c r="B162" s="75"/>
      <c r="C162" s="34"/>
      <c r="D162" s="14"/>
      <c r="E162" s="14" t="s">
        <v>155</v>
      </c>
      <c r="F162" s="14" t="s">
        <v>145</v>
      </c>
      <c r="G162" s="38">
        <f>ROUND([1]Preisblatt!E40/K3,K4)</f>
        <v>4.5928961749999997E-2</v>
      </c>
      <c r="H162" s="16" t="s">
        <v>17</v>
      </c>
    </row>
    <row r="163" spans="2:8" ht="15.75" x14ac:dyDescent="0.25">
      <c r="B163" s="75"/>
      <c r="C163" s="34"/>
      <c r="D163" s="14"/>
      <c r="E163" s="14" t="s">
        <v>156</v>
      </c>
      <c r="F163" s="14" t="s">
        <v>147</v>
      </c>
      <c r="G163" s="38">
        <f>ROUND([1]Preisblatt!F40/K3,K4)</f>
        <v>5.5109289620000002E-2</v>
      </c>
      <c r="H163" s="16" t="s">
        <v>17</v>
      </c>
    </row>
    <row r="164" spans="2:8" ht="15.75" x14ac:dyDescent="0.25">
      <c r="B164" s="75"/>
      <c r="C164" s="34"/>
      <c r="D164" s="14"/>
      <c r="E164" s="14" t="s">
        <v>157</v>
      </c>
      <c r="F164" s="14" t="s">
        <v>149</v>
      </c>
      <c r="G164" s="38">
        <f>ROUND([1]Preisblatt!G40/K3,K4)</f>
        <v>6.4289617490000006E-2</v>
      </c>
      <c r="H164" s="16" t="s">
        <v>17</v>
      </c>
    </row>
    <row r="165" spans="2:8" ht="15.75" x14ac:dyDescent="0.25">
      <c r="B165" s="75"/>
      <c r="C165" s="29" t="s">
        <v>158</v>
      </c>
      <c r="D165" s="29" t="s">
        <v>37</v>
      </c>
      <c r="E165" s="30"/>
      <c r="F165" s="30"/>
      <c r="G165" s="31"/>
      <c r="H165" s="32"/>
    </row>
    <row r="166" spans="2:8" ht="15.75" x14ac:dyDescent="0.25">
      <c r="B166" s="75"/>
      <c r="C166" s="34"/>
      <c r="D166" s="14"/>
      <c r="E166" s="14" t="s">
        <v>159</v>
      </c>
      <c r="F166" s="14" t="s">
        <v>145</v>
      </c>
      <c r="G166" s="38">
        <f>ROUND([1]Preisblatt!E41/K3,K4)</f>
        <v>4.7841530049999997E-2</v>
      </c>
      <c r="H166" s="16" t="s">
        <v>17</v>
      </c>
    </row>
    <row r="167" spans="2:8" ht="15.75" x14ac:dyDescent="0.25">
      <c r="B167" s="75"/>
      <c r="C167" s="34"/>
      <c r="D167" s="14"/>
      <c r="E167" s="14" t="s">
        <v>160</v>
      </c>
      <c r="F167" s="14" t="s">
        <v>147</v>
      </c>
      <c r="G167" s="38">
        <f>ROUND([1]Preisblatt!F41/K3,K4)</f>
        <v>5.7404371580000002E-2</v>
      </c>
      <c r="H167" s="16" t="s">
        <v>17</v>
      </c>
    </row>
    <row r="168" spans="2:8" ht="15.75" x14ac:dyDescent="0.25">
      <c r="B168" s="75"/>
      <c r="C168" s="34"/>
      <c r="D168" s="14"/>
      <c r="E168" s="14" t="s">
        <v>161</v>
      </c>
      <c r="F168" s="14" t="s">
        <v>149</v>
      </c>
      <c r="G168" s="38">
        <f>ROUND([1]Preisblatt!G41/K3,K4)</f>
        <v>6.6967213110000007E-2</v>
      </c>
      <c r="H168" s="16" t="s">
        <v>17</v>
      </c>
    </row>
    <row r="169" spans="2:8" ht="15.75" x14ac:dyDescent="0.25">
      <c r="B169" s="75"/>
      <c r="C169" s="29" t="s">
        <v>162</v>
      </c>
      <c r="D169" s="29" t="s">
        <v>43</v>
      </c>
      <c r="E169" s="30"/>
      <c r="F169" s="30"/>
      <c r="G169" s="31"/>
      <c r="H169" s="32"/>
    </row>
    <row r="170" spans="2:8" ht="15.75" x14ac:dyDescent="0.25">
      <c r="B170" s="75"/>
      <c r="C170" s="34"/>
      <c r="D170" s="14"/>
      <c r="E170" s="14" t="s">
        <v>163</v>
      </c>
      <c r="F170" s="14" t="s">
        <v>145</v>
      </c>
      <c r="G170" s="38">
        <f>ROUND([1]Preisblatt!E42/K3,K4)</f>
        <v>0.17092896175</v>
      </c>
      <c r="H170" s="16" t="s">
        <v>17</v>
      </c>
    </row>
    <row r="171" spans="2:8" ht="15.75" x14ac:dyDescent="0.25">
      <c r="B171" s="75"/>
      <c r="C171" s="34"/>
      <c r="D171" s="14"/>
      <c r="E171" s="14" t="s">
        <v>164</v>
      </c>
      <c r="F171" s="14" t="s">
        <v>147</v>
      </c>
      <c r="G171" s="38">
        <f>ROUND([1]Preisblatt!F42/K3,K4)</f>
        <v>0.20510928962</v>
      </c>
      <c r="H171" s="16" t="s">
        <v>17</v>
      </c>
    </row>
    <row r="172" spans="2:8" ht="15.75" x14ac:dyDescent="0.25">
      <c r="B172" s="75"/>
      <c r="C172" s="34"/>
      <c r="D172" s="14"/>
      <c r="E172" s="14" t="s">
        <v>165</v>
      </c>
      <c r="F172" s="14" t="s">
        <v>149</v>
      </c>
      <c r="G172" s="38">
        <f>ROUND([1]Preisblatt!G42/K3,K4)</f>
        <v>0.23931693989</v>
      </c>
      <c r="H172" s="16" t="s">
        <v>17</v>
      </c>
    </row>
    <row r="173" spans="2:8" ht="15.75" x14ac:dyDescent="0.25">
      <c r="B173" s="75"/>
      <c r="C173" s="29" t="s">
        <v>166</v>
      </c>
      <c r="D173" s="29" t="s">
        <v>49</v>
      </c>
      <c r="E173" s="30"/>
      <c r="F173" s="30"/>
      <c r="G173" s="31"/>
      <c r="H173" s="32"/>
    </row>
    <row r="174" spans="2:8" ht="15.75" x14ac:dyDescent="0.25">
      <c r="B174" s="75"/>
      <c r="C174" s="34"/>
      <c r="D174" s="14"/>
      <c r="E174" s="14" t="s">
        <v>167</v>
      </c>
      <c r="F174" s="14" t="s">
        <v>145</v>
      </c>
      <c r="G174" s="38">
        <f>ROUND([1]Preisblatt!E43/K3,K4)</f>
        <v>0.22125683060000001</v>
      </c>
      <c r="H174" s="16" t="s">
        <v>17</v>
      </c>
    </row>
    <row r="175" spans="2:8" ht="15.75" x14ac:dyDescent="0.25">
      <c r="B175" s="75"/>
      <c r="C175" s="34"/>
      <c r="D175" s="14"/>
      <c r="E175" s="14" t="s">
        <v>168</v>
      </c>
      <c r="F175" s="14" t="s">
        <v>147</v>
      </c>
      <c r="G175" s="38">
        <f>ROUND([1]Preisblatt!F43/K3,K4)</f>
        <v>0.26551912568000002</v>
      </c>
      <c r="H175" s="16" t="s">
        <v>17</v>
      </c>
    </row>
    <row r="176" spans="2:8" ht="15.75" x14ac:dyDescent="0.25">
      <c r="B176" s="75"/>
      <c r="C176" s="34"/>
      <c r="D176" s="14"/>
      <c r="E176" s="14" t="s">
        <v>169</v>
      </c>
      <c r="F176" s="14" t="s">
        <v>149</v>
      </c>
      <c r="G176" s="38">
        <f>ROUND([1]Preisblatt!G43/K3,K4)</f>
        <v>0.30975409836000001</v>
      </c>
      <c r="H176" s="16" t="s">
        <v>17</v>
      </c>
    </row>
    <row r="177" spans="2:10" ht="15.75" x14ac:dyDescent="0.25">
      <c r="B177" s="75"/>
      <c r="C177" s="29" t="s">
        <v>170</v>
      </c>
      <c r="D177" s="29" t="s">
        <v>55</v>
      </c>
      <c r="E177" s="30"/>
      <c r="F177" s="30"/>
      <c r="G177" s="31"/>
      <c r="H177" s="32"/>
    </row>
    <row r="178" spans="2:10" ht="15.75" x14ac:dyDescent="0.25">
      <c r="B178" s="75"/>
      <c r="C178" s="34"/>
      <c r="D178" s="14"/>
      <c r="E178" s="14" t="s">
        <v>171</v>
      </c>
      <c r="F178" s="14" t="s">
        <v>145</v>
      </c>
      <c r="G178" s="38">
        <f>ROUND([1]Preisblatt!E44/K3,K4)</f>
        <v>0.27532786884999999</v>
      </c>
      <c r="H178" s="16" t="s">
        <v>17</v>
      </c>
    </row>
    <row r="179" spans="2:10" ht="15.75" x14ac:dyDescent="0.25">
      <c r="B179" s="28"/>
      <c r="C179" s="34"/>
      <c r="D179" s="14"/>
      <c r="E179" s="14" t="s">
        <v>172</v>
      </c>
      <c r="F179" s="14" t="s">
        <v>147</v>
      </c>
      <c r="G179" s="38">
        <f>ROUND([1]Preisblatt!F44/K3,K4)</f>
        <v>0.33040983607000002</v>
      </c>
      <c r="H179" s="16" t="s">
        <v>17</v>
      </c>
    </row>
    <row r="180" spans="2:10" ht="15.75" x14ac:dyDescent="0.25">
      <c r="B180" s="28"/>
      <c r="C180" s="34"/>
      <c r="D180" s="14"/>
      <c r="E180" s="14" t="s">
        <v>173</v>
      </c>
      <c r="F180" s="14" t="s">
        <v>149</v>
      </c>
      <c r="G180" s="38">
        <f>ROUND([1]Preisblatt!G44/K3,K4)</f>
        <v>0.38546448087000001</v>
      </c>
      <c r="H180" s="16" t="s">
        <v>17</v>
      </c>
    </row>
    <row r="181" spans="2:10" x14ac:dyDescent="0.25">
      <c r="B181" s="73" t="s">
        <v>174</v>
      </c>
      <c r="C181" s="25"/>
      <c r="D181" s="25"/>
      <c r="E181" s="25"/>
      <c r="F181" s="25"/>
      <c r="G181" s="26"/>
      <c r="H181" s="74"/>
    </row>
    <row r="182" spans="2:10" ht="15.75" x14ac:dyDescent="0.25">
      <c r="B182" s="28"/>
      <c r="C182" s="29" t="s">
        <v>12</v>
      </c>
      <c r="D182" s="29"/>
      <c r="E182" s="30"/>
      <c r="F182" s="30"/>
      <c r="G182" s="31"/>
      <c r="H182" s="32"/>
    </row>
    <row r="183" spans="2:10" ht="15.75" hidden="1" outlineLevel="1" x14ac:dyDescent="0.25">
      <c r="B183" s="28"/>
      <c r="C183" s="14"/>
      <c r="D183" s="14"/>
      <c r="E183" s="14" t="s">
        <v>175</v>
      </c>
      <c r="F183" s="14" t="s">
        <v>176</v>
      </c>
      <c r="G183" s="60" t="s">
        <v>16</v>
      </c>
      <c r="H183" s="16" t="s">
        <v>71</v>
      </c>
      <c r="J183" s="59" t="s">
        <v>177</v>
      </c>
    </row>
    <row r="184" spans="2:10" ht="15.75" hidden="1" outlineLevel="1" x14ac:dyDescent="0.25">
      <c r="B184" s="28"/>
      <c r="C184" s="14"/>
      <c r="D184" s="14"/>
      <c r="E184" s="14" t="s">
        <v>178</v>
      </c>
      <c r="F184" s="76" t="s">
        <v>179</v>
      </c>
      <c r="G184" s="60" t="s">
        <v>16</v>
      </c>
      <c r="H184" s="16" t="s">
        <v>71</v>
      </c>
      <c r="J184" s="33" t="s">
        <v>180</v>
      </c>
    </row>
    <row r="185" spans="2:10" ht="15.75" collapsed="1" x14ac:dyDescent="0.25">
      <c r="B185" s="28"/>
      <c r="C185" s="29" t="s">
        <v>31</v>
      </c>
      <c r="D185" s="29"/>
      <c r="E185" s="30"/>
      <c r="F185" s="30"/>
      <c r="G185" s="31"/>
      <c r="H185" s="32"/>
    </row>
    <row r="186" spans="2:10" ht="15.75" x14ac:dyDescent="0.25">
      <c r="B186" s="28"/>
      <c r="C186" s="34"/>
      <c r="D186" s="14"/>
      <c r="E186" s="14" t="s">
        <v>181</v>
      </c>
      <c r="F186" s="14" t="s">
        <v>176</v>
      </c>
      <c r="G186" s="38">
        <f>IF([1]Preisblatt!G81=0,0,ROUND(([1]Preisblatt!G81-[1]Preisblatt!G82)/K3,K4))</f>
        <v>0</v>
      </c>
      <c r="H186" s="16" t="s">
        <v>71</v>
      </c>
      <c r="I186" s="77"/>
      <c r="J186" s="59" t="s">
        <v>177</v>
      </c>
    </row>
    <row r="187" spans="2:10" ht="15.75" x14ac:dyDescent="0.25">
      <c r="B187" s="28"/>
      <c r="C187" s="14"/>
      <c r="D187" s="14"/>
      <c r="E187" s="14" t="s">
        <v>182</v>
      </c>
      <c r="F187" s="14" t="s">
        <v>179</v>
      </c>
      <c r="G187" s="38">
        <f>ROUND([1]Preisblatt!G82/K3,K4)</f>
        <v>0</v>
      </c>
      <c r="H187" s="16" t="s">
        <v>71</v>
      </c>
      <c r="I187" s="77"/>
      <c r="J187" s="33" t="s">
        <v>180</v>
      </c>
    </row>
    <row r="188" spans="2:10" ht="15.75" x14ac:dyDescent="0.25">
      <c r="B188" s="28"/>
      <c r="C188" s="29" t="s">
        <v>43</v>
      </c>
      <c r="D188" s="29"/>
      <c r="E188" s="30"/>
      <c r="F188" s="30"/>
      <c r="G188" s="31"/>
      <c r="H188" s="32"/>
      <c r="I188" s="77"/>
    </row>
    <row r="189" spans="2:10" ht="15.75" x14ac:dyDescent="0.25">
      <c r="B189" s="28"/>
      <c r="C189" s="34"/>
      <c r="D189" s="14"/>
      <c r="E189" s="14" t="s">
        <v>183</v>
      </c>
      <c r="F189" s="14" t="s">
        <v>176</v>
      </c>
      <c r="G189" s="38">
        <f>IF([1]Preisblatt!G83=0,0,ROUND(([1]Preisblatt!G83-[1]Preisblatt!G84)/K3,K4))</f>
        <v>1.33278688525</v>
      </c>
      <c r="H189" s="16" t="s">
        <v>71</v>
      </c>
      <c r="I189" s="77"/>
      <c r="J189" s="59" t="s">
        <v>177</v>
      </c>
    </row>
    <row r="190" spans="2:10" ht="15.75" x14ac:dyDescent="0.25">
      <c r="B190" s="28"/>
      <c r="C190" s="34"/>
      <c r="D190" s="14"/>
      <c r="E190" s="14" t="s">
        <v>184</v>
      </c>
      <c r="F190" s="14" t="s">
        <v>179</v>
      </c>
      <c r="G190" s="38">
        <f>ROUND([1]Preisblatt!G84/K3,K4)</f>
        <v>0.54098360656</v>
      </c>
      <c r="H190" s="16" t="s">
        <v>71</v>
      </c>
      <c r="I190" s="77"/>
      <c r="J190" s="33" t="s">
        <v>180</v>
      </c>
    </row>
    <row r="191" spans="2:10" ht="15.75" x14ac:dyDescent="0.25">
      <c r="B191" s="28"/>
      <c r="C191" s="29" t="s">
        <v>55</v>
      </c>
      <c r="D191" s="29"/>
      <c r="E191" s="30"/>
      <c r="F191" s="30"/>
      <c r="G191" s="31"/>
      <c r="H191" s="32"/>
      <c r="I191" s="77"/>
    </row>
    <row r="192" spans="2:10" ht="15.75" x14ac:dyDescent="0.25">
      <c r="B192" s="28"/>
      <c r="C192" s="34"/>
      <c r="D192" s="14"/>
      <c r="E192" s="14" t="s">
        <v>185</v>
      </c>
      <c r="F192" s="14" t="s">
        <v>176</v>
      </c>
      <c r="G192" s="38">
        <f>IF([1]Preisblatt!G85=0,0,ROUND(([1]Preisblatt!G85-[1]Preisblatt!G86)/K3,K4))</f>
        <v>1.33278688525</v>
      </c>
      <c r="H192" s="16" t="s">
        <v>71</v>
      </c>
      <c r="I192" s="77"/>
      <c r="J192" s="59" t="s">
        <v>177</v>
      </c>
    </row>
    <row r="193" spans="2:10" ht="15.75" x14ac:dyDescent="0.25">
      <c r="B193" s="28"/>
      <c r="C193" s="34"/>
      <c r="D193" s="14"/>
      <c r="E193" s="14" t="s">
        <v>186</v>
      </c>
      <c r="F193" s="14" t="s">
        <v>179</v>
      </c>
      <c r="G193" s="38">
        <f>ROUND([1]Preisblatt!G86/K3,K4)</f>
        <v>4.9180327869999999E-2</v>
      </c>
      <c r="H193" s="16" t="s">
        <v>71</v>
      </c>
      <c r="I193" s="77"/>
      <c r="J193" s="33" t="s">
        <v>180</v>
      </c>
    </row>
    <row r="194" spans="2:10" ht="15.75" x14ac:dyDescent="0.25">
      <c r="B194" s="28"/>
      <c r="C194" s="34"/>
      <c r="D194" s="14"/>
      <c r="E194" s="14" t="s">
        <v>187</v>
      </c>
      <c r="F194" s="14" t="s">
        <v>188</v>
      </c>
      <c r="G194" s="38">
        <f>ROUND([1]Preisblatt!G110/K3,K4)</f>
        <v>3.4153005459999997E-2</v>
      </c>
      <c r="H194" s="16" t="s">
        <v>71</v>
      </c>
      <c r="I194" s="77"/>
    </row>
    <row r="195" spans="2:10" ht="15.75" x14ac:dyDescent="0.25">
      <c r="B195" s="28"/>
      <c r="C195" s="34"/>
      <c r="D195" s="78" t="s">
        <v>189</v>
      </c>
      <c r="E195" s="78"/>
      <c r="F195" s="78"/>
      <c r="G195" s="79"/>
      <c r="H195" s="80"/>
      <c r="I195" s="77"/>
    </row>
    <row r="196" spans="2:10" ht="15.75" x14ac:dyDescent="0.25">
      <c r="B196" s="28"/>
      <c r="C196" s="34"/>
      <c r="D196" s="14"/>
      <c r="E196" s="14" t="s">
        <v>190</v>
      </c>
      <c r="F196" s="14" t="s">
        <v>191</v>
      </c>
      <c r="G196" s="38">
        <f>ROUND([1]Preisblatt!G91/$K$3,$K$4)</f>
        <v>2.5519125680000001E-2</v>
      </c>
      <c r="H196" s="16" t="s">
        <v>71</v>
      </c>
      <c r="I196" s="77"/>
    </row>
    <row r="197" spans="2:10" ht="15.75" x14ac:dyDescent="0.25">
      <c r="B197" s="28"/>
      <c r="C197" s="34"/>
      <c r="D197" s="14"/>
      <c r="E197" s="14" t="s">
        <v>192</v>
      </c>
      <c r="F197" s="14" t="s">
        <v>193</v>
      </c>
      <c r="G197" s="38">
        <f>ROUND([1]Preisblatt!G92/$K$3,$K$4)</f>
        <v>5.2322404369999999E-2</v>
      </c>
      <c r="H197" s="16" t="s">
        <v>71</v>
      </c>
      <c r="I197" s="77"/>
    </row>
    <row r="198" spans="2:10" ht="15.75" x14ac:dyDescent="0.25">
      <c r="B198" s="28"/>
      <c r="C198" s="34"/>
      <c r="D198" s="14"/>
      <c r="E198" s="14" t="s">
        <v>194</v>
      </c>
      <c r="F198" s="14" t="s">
        <v>195</v>
      </c>
      <c r="G198" s="38">
        <f>ROUND([1]Preisblatt!G93/$K$3,$K$4)</f>
        <v>0</v>
      </c>
      <c r="H198" s="16" t="s">
        <v>71</v>
      </c>
      <c r="I198" s="77"/>
    </row>
    <row r="199" spans="2:10" ht="15.75" x14ac:dyDescent="0.25">
      <c r="B199" s="28"/>
      <c r="C199" s="34"/>
      <c r="D199" s="14"/>
      <c r="E199" s="14" t="s">
        <v>196</v>
      </c>
      <c r="F199" s="14" t="s">
        <v>197</v>
      </c>
      <c r="G199" s="38">
        <f>ROUND([1]Preisblatt!G94/$K$3,$K$4)</f>
        <v>0</v>
      </c>
      <c r="H199" s="16" t="s">
        <v>71</v>
      </c>
      <c r="I199" s="77"/>
    </row>
    <row r="200" spans="2:10" ht="15.75" x14ac:dyDescent="0.25">
      <c r="B200" s="28"/>
      <c r="C200" s="34"/>
      <c r="D200" s="14"/>
      <c r="E200" s="14" t="s">
        <v>198</v>
      </c>
      <c r="F200" s="14" t="s">
        <v>199</v>
      </c>
      <c r="G200" s="38">
        <f>ROUND([1]Preisblatt!G95/$K$3,$K$4)</f>
        <v>0</v>
      </c>
      <c r="H200" s="16" t="s">
        <v>71</v>
      </c>
      <c r="I200" s="77"/>
    </row>
    <row r="201" spans="2:10" ht="15.75" x14ac:dyDescent="0.25">
      <c r="B201" s="28"/>
      <c r="C201" s="34"/>
      <c r="D201" s="14"/>
      <c r="E201" s="14" t="s">
        <v>200</v>
      </c>
      <c r="F201" s="14" t="s">
        <v>201</v>
      </c>
      <c r="G201" s="38">
        <f>ROUND([1]Preisblatt!G96/$K$3,$K$4)</f>
        <v>0</v>
      </c>
      <c r="H201" s="16" t="s">
        <v>71</v>
      </c>
      <c r="I201" s="77"/>
    </row>
    <row r="202" spans="2:10" ht="15.75" x14ac:dyDescent="0.25">
      <c r="B202" s="28"/>
      <c r="C202" s="34"/>
      <c r="D202" s="14"/>
      <c r="E202" s="14" t="s">
        <v>202</v>
      </c>
      <c r="F202" s="14" t="s">
        <v>203</v>
      </c>
      <c r="G202" s="38">
        <f>ROUND([1]Preisblatt!G97/$K$3,$K$4)</f>
        <v>0</v>
      </c>
      <c r="H202" s="16" t="s">
        <v>71</v>
      </c>
      <c r="I202" s="77"/>
    </row>
    <row r="203" spans="2:10" ht="15.75" x14ac:dyDescent="0.25">
      <c r="B203" s="28"/>
      <c r="C203" s="34"/>
      <c r="D203" s="14"/>
      <c r="E203" s="14" t="s">
        <v>204</v>
      </c>
      <c r="F203" s="14" t="s">
        <v>205</v>
      </c>
      <c r="G203" s="38">
        <f>ROUND([1]Preisblatt!G98/$K$3,$K$4)</f>
        <v>8.9945355190000006E-2</v>
      </c>
      <c r="H203" s="16" t="s">
        <v>71</v>
      </c>
      <c r="I203" s="77"/>
    </row>
    <row r="204" spans="2:10" ht="15.75" x14ac:dyDescent="0.25">
      <c r="B204" s="28"/>
      <c r="C204" s="34"/>
      <c r="D204" s="78" t="s">
        <v>206</v>
      </c>
      <c r="E204" s="78"/>
      <c r="F204" s="78"/>
      <c r="G204" s="79"/>
      <c r="H204" s="80"/>
      <c r="I204" s="77"/>
    </row>
    <row r="205" spans="2:10" ht="15.75" x14ac:dyDescent="0.25">
      <c r="B205" s="28"/>
      <c r="C205" s="34"/>
      <c r="D205" s="14"/>
      <c r="E205" s="14" t="s">
        <v>207</v>
      </c>
      <c r="F205" s="14" t="s">
        <v>191</v>
      </c>
      <c r="G205" s="38">
        <f>IF([1]Preisblatt!G91=0,0,ROUND(([1]Preisblatt!G91+[1]Preisblatt!H91)/$K$3,$K$4))</f>
        <v>3.0765027319999999E-2</v>
      </c>
      <c r="H205" s="16" t="s">
        <v>71</v>
      </c>
      <c r="I205" s="77"/>
      <c r="J205" s="33"/>
    </row>
    <row r="206" spans="2:10" ht="15.75" x14ac:dyDescent="0.25">
      <c r="B206" s="28"/>
      <c r="C206" s="34"/>
      <c r="D206" s="14"/>
      <c r="E206" s="14" t="s">
        <v>208</v>
      </c>
      <c r="F206" s="14" t="s">
        <v>193</v>
      </c>
      <c r="G206" s="38">
        <f>IF([1]Preisblatt!G92=0,0,ROUND(([1]Preisblatt!G92+[1]Preisblatt!H92)/$K$3,$K$4))</f>
        <v>5.756830601E-2</v>
      </c>
      <c r="H206" s="16" t="s">
        <v>71</v>
      </c>
      <c r="I206" s="77"/>
      <c r="J206" s="33"/>
    </row>
    <row r="207" spans="2:10" ht="15.75" x14ac:dyDescent="0.25">
      <c r="B207" s="28"/>
      <c r="C207" s="34"/>
      <c r="D207" s="14"/>
      <c r="E207" s="14" t="s">
        <v>209</v>
      </c>
      <c r="F207" s="14" t="s">
        <v>195</v>
      </c>
      <c r="G207" s="38">
        <f>IF([1]Preisblatt!G93=0,0,ROUND(([1]Preisblatt!G93+[1]Preisblatt!H93)/$K$3,$K$4))</f>
        <v>0</v>
      </c>
      <c r="H207" s="16" t="s">
        <v>71</v>
      </c>
      <c r="I207" s="77"/>
      <c r="J207" s="33"/>
    </row>
    <row r="208" spans="2:10" ht="15.75" x14ac:dyDescent="0.25">
      <c r="B208" s="28"/>
      <c r="C208" s="34"/>
      <c r="D208" s="14"/>
      <c r="E208" s="14" t="s">
        <v>210</v>
      </c>
      <c r="F208" s="14" t="s">
        <v>197</v>
      </c>
      <c r="G208" s="38">
        <f>IF([1]Preisblatt!G94=0,0,ROUND(([1]Preisblatt!G94+[1]Preisblatt!H94)/$K$3,$K$4))</f>
        <v>0</v>
      </c>
      <c r="H208" s="16" t="s">
        <v>71</v>
      </c>
      <c r="I208" s="77"/>
      <c r="J208" s="33"/>
    </row>
    <row r="209" spans="2:10" ht="15.75" x14ac:dyDescent="0.25">
      <c r="B209" s="28"/>
      <c r="C209" s="34"/>
      <c r="D209" s="14"/>
      <c r="E209" s="14" t="s">
        <v>211</v>
      </c>
      <c r="F209" s="14" t="s">
        <v>212</v>
      </c>
      <c r="G209" s="38">
        <f>IF([1]Preisblatt!G95=0,0,ROUND(([1]Preisblatt!G95+[1]Preisblatt!H95)/$K$3,$K$4))</f>
        <v>0</v>
      </c>
      <c r="H209" s="16" t="s">
        <v>71</v>
      </c>
      <c r="I209" s="77"/>
      <c r="J209" s="33"/>
    </row>
    <row r="210" spans="2:10" ht="15.75" x14ac:dyDescent="0.25">
      <c r="B210" s="28"/>
      <c r="C210" s="34"/>
      <c r="D210" s="14"/>
      <c r="E210" s="14" t="s">
        <v>213</v>
      </c>
      <c r="F210" s="14" t="s">
        <v>201</v>
      </c>
      <c r="G210" s="38">
        <f>IF([1]Preisblatt!G96=0,0,ROUND(([1]Preisblatt!G96+[1]Preisblatt!H96)/$K$3,$K$4))</f>
        <v>0</v>
      </c>
      <c r="H210" s="16" t="s">
        <v>71</v>
      </c>
      <c r="I210" s="77"/>
      <c r="J210" s="33"/>
    </row>
    <row r="211" spans="2:10" ht="15.75" x14ac:dyDescent="0.25">
      <c r="B211" s="28"/>
      <c r="C211" s="34"/>
      <c r="D211" s="14"/>
      <c r="E211" s="14" t="s">
        <v>214</v>
      </c>
      <c r="F211" s="14" t="s">
        <v>203</v>
      </c>
      <c r="G211" s="38">
        <f>IF([1]Preisblatt!G97=0,0,ROUND(([1]Preisblatt!G97+[1]Preisblatt!H97)/$K$3,$K$4))</f>
        <v>0</v>
      </c>
      <c r="H211" s="16" t="s">
        <v>71</v>
      </c>
      <c r="I211" s="77"/>
      <c r="J211" s="33"/>
    </row>
    <row r="212" spans="2:10" ht="15.75" x14ac:dyDescent="0.25">
      <c r="B212" s="28"/>
      <c r="C212" s="34"/>
      <c r="D212" s="14"/>
      <c r="E212" s="14" t="s">
        <v>215</v>
      </c>
      <c r="F212" s="14" t="s">
        <v>205</v>
      </c>
      <c r="G212" s="38">
        <f>IF([1]Preisblatt!G98=0,0,ROUND(([1]Preisblatt!G98+[1]Preisblatt!H98)/$K$3,$K$4))</f>
        <v>9.5191256830000001E-2</v>
      </c>
      <c r="H212" s="16" t="s">
        <v>71</v>
      </c>
      <c r="I212" s="77"/>
      <c r="J212" s="33"/>
    </row>
    <row r="213" spans="2:10" ht="15.75" x14ac:dyDescent="0.25">
      <c r="B213" s="28"/>
      <c r="C213" s="34"/>
      <c r="D213" s="78" t="s">
        <v>216</v>
      </c>
      <c r="E213" s="78"/>
      <c r="F213" s="78"/>
      <c r="G213" s="79"/>
      <c r="H213" s="80"/>
      <c r="I213" s="77"/>
    </row>
    <row r="214" spans="2:10" ht="15.75" x14ac:dyDescent="0.25">
      <c r="B214" s="28"/>
      <c r="C214" s="34"/>
      <c r="D214" s="14"/>
      <c r="E214" s="14" t="s">
        <v>217</v>
      </c>
      <c r="F214" s="14" t="s">
        <v>191</v>
      </c>
      <c r="G214" s="38">
        <f>IF([1]Preisblatt!G91=0,0,ROUND(([1]Preisblatt!G91+3*[1]Preisblatt!$H$91)/$K$3,$K$4))</f>
        <v>4.1256830600000002E-2</v>
      </c>
      <c r="H214" s="16" t="s">
        <v>71</v>
      </c>
      <c r="I214" s="77"/>
      <c r="J214" s="33"/>
    </row>
    <row r="215" spans="2:10" ht="15.75" x14ac:dyDescent="0.25">
      <c r="B215" s="28"/>
      <c r="C215" s="34"/>
      <c r="D215" s="14"/>
      <c r="E215" s="14" t="s">
        <v>218</v>
      </c>
      <c r="F215" s="14" t="s">
        <v>193</v>
      </c>
      <c r="G215" s="38">
        <f>IF([1]Preisblatt!G92=0,0,ROUND(([1]Preisblatt!G92+3*[1]Preisblatt!$H$91)/$K$3,$K$4))</f>
        <v>6.8060109290000004E-2</v>
      </c>
      <c r="H215" s="16" t="s">
        <v>71</v>
      </c>
      <c r="I215" s="77"/>
      <c r="J215" s="33"/>
    </row>
    <row r="216" spans="2:10" ht="15.75" x14ac:dyDescent="0.25">
      <c r="B216" s="28"/>
      <c r="C216" s="34"/>
      <c r="D216" s="14"/>
      <c r="E216" s="14" t="s">
        <v>219</v>
      </c>
      <c r="F216" s="14" t="s">
        <v>195</v>
      </c>
      <c r="G216" s="38">
        <f>IF([1]Preisblatt!G93=0,0,ROUND(([1]Preisblatt!G93+3*[1]Preisblatt!$H$91)/$K$3,$K$4))</f>
        <v>0</v>
      </c>
      <c r="H216" s="16" t="s">
        <v>71</v>
      </c>
      <c r="I216" s="77"/>
      <c r="J216" s="33"/>
    </row>
    <row r="217" spans="2:10" ht="15.75" x14ac:dyDescent="0.25">
      <c r="B217" s="28"/>
      <c r="C217" s="34"/>
      <c r="D217" s="14"/>
      <c r="E217" s="14" t="s">
        <v>220</v>
      </c>
      <c r="F217" s="14" t="s">
        <v>197</v>
      </c>
      <c r="G217" s="38">
        <f>IF([1]Preisblatt!G94=0,0,ROUND(([1]Preisblatt!G94+3*[1]Preisblatt!$H$91)/$K$3,$K$4))</f>
        <v>0</v>
      </c>
      <c r="H217" s="16" t="s">
        <v>71</v>
      </c>
      <c r="I217" s="77"/>
      <c r="J217" s="33"/>
    </row>
    <row r="218" spans="2:10" ht="15.75" x14ac:dyDescent="0.25">
      <c r="B218" s="28"/>
      <c r="C218" s="34"/>
      <c r="D218" s="14"/>
      <c r="E218" s="14" t="s">
        <v>221</v>
      </c>
      <c r="F218" s="14" t="s">
        <v>199</v>
      </c>
      <c r="G218" s="38">
        <f>IF([1]Preisblatt!G95=0,0,ROUND(([1]Preisblatt!G95+3*[1]Preisblatt!$H$91)/$K$3,$K$4))</f>
        <v>0</v>
      </c>
      <c r="H218" s="16" t="s">
        <v>71</v>
      </c>
      <c r="I218" s="77"/>
      <c r="J218" s="33"/>
    </row>
    <row r="219" spans="2:10" ht="15.75" x14ac:dyDescent="0.25">
      <c r="B219" s="28"/>
      <c r="C219" s="34"/>
      <c r="D219" s="14"/>
      <c r="E219" s="14" t="s">
        <v>222</v>
      </c>
      <c r="F219" s="14" t="s">
        <v>201</v>
      </c>
      <c r="G219" s="38">
        <f>IF([1]Preisblatt!G96=0,0,ROUND(([1]Preisblatt!G96+3*[1]Preisblatt!$H$91)/$K$3,$K$4))</f>
        <v>0</v>
      </c>
      <c r="H219" s="16" t="s">
        <v>71</v>
      </c>
      <c r="I219" s="77"/>
      <c r="J219" s="33"/>
    </row>
    <row r="220" spans="2:10" ht="15.75" x14ac:dyDescent="0.25">
      <c r="B220" s="28"/>
      <c r="C220" s="34"/>
      <c r="D220" s="14"/>
      <c r="E220" s="14" t="s">
        <v>223</v>
      </c>
      <c r="F220" s="14" t="s">
        <v>203</v>
      </c>
      <c r="G220" s="38">
        <f>IF([1]Preisblatt!G97=0,0,ROUND(([1]Preisblatt!G97+3*[1]Preisblatt!$H$91)/$K$3,$K$4))</f>
        <v>0</v>
      </c>
      <c r="H220" s="16" t="s">
        <v>71</v>
      </c>
      <c r="I220" s="77"/>
      <c r="J220" s="33"/>
    </row>
    <row r="221" spans="2:10" ht="15.75" x14ac:dyDescent="0.25">
      <c r="B221" s="28"/>
      <c r="C221" s="34"/>
      <c r="D221" s="14"/>
      <c r="E221" s="14" t="s">
        <v>224</v>
      </c>
      <c r="F221" s="14" t="s">
        <v>205</v>
      </c>
      <c r="G221" s="38">
        <f>IF([1]Preisblatt!G98=0,0,ROUND(([1]Preisblatt!G98+3*[1]Preisblatt!$H$91)/$K$3,$K$4))</f>
        <v>0.10568306011</v>
      </c>
      <c r="H221" s="16" t="s">
        <v>71</v>
      </c>
      <c r="I221" s="77"/>
      <c r="J221" s="33"/>
    </row>
    <row r="222" spans="2:10" ht="15.75" x14ac:dyDescent="0.25">
      <c r="B222" s="28"/>
      <c r="C222" s="34"/>
      <c r="D222" s="78" t="s">
        <v>225</v>
      </c>
      <c r="E222" s="78"/>
      <c r="F222" s="78"/>
      <c r="G222" s="79"/>
      <c r="H222" s="80"/>
      <c r="I222" s="77"/>
    </row>
    <row r="223" spans="2:10" ht="15.75" x14ac:dyDescent="0.25">
      <c r="B223" s="28"/>
      <c r="C223" s="34"/>
      <c r="D223" s="14"/>
      <c r="E223" s="14" t="s">
        <v>226</v>
      </c>
      <c r="F223" s="14" t="s">
        <v>191</v>
      </c>
      <c r="G223" s="38">
        <f>IF([1]Preisblatt!G91=0,0,ROUND(([1]Preisblatt!G91+11*[1]Preisblatt!H91)/$K$3,$K$4))</f>
        <v>8.3224043720000002E-2</v>
      </c>
      <c r="H223" s="16" t="s">
        <v>71</v>
      </c>
      <c r="I223" s="77"/>
      <c r="J223" s="33"/>
    </row>
    <row r="224" spans="2:10" ht="15.75" x14ac:dyDescent="0.25">
      <c r="B224" s="28"/>
      <c r="C224" s="34"/>
      <c r="D224" s="14"/>
      <c r="E224" s="14" t="s">
        <v>227</v>
      </c>
      <c r="F224" s="14" t="s">
        <v>193</v>
      </c>
      <c r="G224" s="38">
        <f>IF([1]Preisblatt!G92=0,0,ROUND(([1]Preisblatt!G92+11*[1]Preisblatt!H92)/$K$3,$K$4))</f>
        <v>0.1100273224</v>
      </c>
      <c r="H224" s="16" t="s">
        <v>71</v>
      </c>
      <c r="I224" s="77"/>
      <c r="J224" s="33"/>
    </row>
    <row r="225" spans="2:10" ht="15.75" x14ac:dyDescent="0.25">
      <c r="B225" s="28"/>
      <c r="C225" s="34"/>
      <c r="D225" s="14"/>
      <c r="E225" s="14" t="s">
        <v>228</v>
      </c>
      <c r="F225" s="14" t="s">
        <v>195</v>
      </c>
      <c r="G225" s="38">
        <f>IF([1]Preisblatt!G93=0,0,ROUND(([1]Preisblatt!G93+11*[1]Preisblatt!H93)/$K$3,$K$4))</f>
        <v>0</v>
      </c>
      <c r="H225" s="16" t="s">
        <v>71</v>
      </c>
      <c r="I225" s="77"/>
      <c r="J225" s="33"/>
    </row>
    <row r="226" spans="2:10" ht="15.75" x14ac:dyDescent="0.25">
      <c r="B226" s="28"/>
      <c r="C226" s="34"/>
      <c r="D226" s="14"/>
      <c r="E226" s="14" t="s">
        <v>229</v>
      </c>
      <c r="F226" s="14" t="s">
        <v>197</v>
      </c>
      <c r="G226" s="38">
        <f>IF([1]Preisblatt!G94=0,0,ROUND(([1]Preisblatt!G94+11*[1]Preisblatt!H94)/$K$3,$K$4))</f>
        <v>0</v>
      </c>
      <c r="H226" s="16" t="s">
        <v>71</v>
      </c>
      <c r="I226" s="77"/>
      <c r="J226" s="33"/>
    </row>
    <row r="227" spans="2:10" ht="15.75" x14ac:dyDescent="0.25">
      <c r="B227" s="28"/>
      <c r="C227" s="34"/>
      <c r="D227" s="14"/>
      <c r="E227" s="14" t="s">
        <v>230</v>
      </c>
      <c r="F227" s="14" t="s">
        <v>199</v>
      </c>
      <c r="G227" s="38">
        <f>IF([1]Preisblatt!G95=0,0,ROUND(([1]Preisblatt!G95+11*[1]Preisblatt!H95)/$K$3,$K$4))</f>
        <v>0</v>
      </c>
      <c r="H227" s="16" t="s">
        <v>71</v>
      </c>
      <c r="I227" s="77"/>
      <c r="J227" s="33"/>
    </row>
    <row r="228" spans="2:10" ht="15.75" x14ac:dyDescent="0.25">
      <c r="B228" s="28"/>
      <c r="C228" s="34"/>
      <c r="D228" s="14"/>
      <c r="E228" s="14" t="s">
        <v>231</v>
      </c>
      <c r="F228" s="14" t="s">
        <v>201</v>
      </c>
      <c r="G228" s="38">
        <f>IF([1]Preisblatt!G96=0,0,ROUND(([1]Preisblatt!G96+11*[1]Preisblatt!H96)/$K$3,$K$4))</f>
        <v>0</v>
      </c>
      <c r="H228" s="16" t="s">
        <v>71</v>
      </c>
      <c r="I228" s="77"/>
      <c r="J228" s="33"/>
    </row>
    <row r="229" spans="2:10" ht="15.75" x14ac:dyDescent="0.25">
      <c r="B229" s="28"/>
      <c r="C229" s="34"/>
      <c r="D229" s="14"/>
      <c r="E229" s="14" t="s">
        <v>232</v>
      </c>
      <c r="F229" s="14" t="s">
        <v>203</v>
      </c>
      <c r="G229" s="38">
        <f>IF([1]Preisblatt!G97=0,0,ROUND(([1]Preisblatt!G97+11*[1]Preisblatt!H97)/$K$3,$K$4))</f>
        <v>0</v>
      </c>
      <c r="H229" s="16" t="s">
        <v>71</v>
      </c>
      <c r="I229" s="77"/>
      <c r="J229" s="33"/>
    </row>
    <row r="230" spans="2:10" ht="15.75" x14ac:dyDescent="0.25">
      <c r="B230" s="28"/>
      <c r="C230" s="34"/>
      <c r="D230" s="14"/>
      <c r="E230" s="14" t="s">
        <v>233</v>
      </c>
      <c r="F230" s="14" t="s">
        <v>205</v>
      </c>
      <c r="G230" s="38">
        <f>IF([1]Preisblatt!G98=0,0,ROUND(([1]Preisblatt!G98+11*[1]Preisblatt!H98)/$K$3,$K$4))</f>
        <v>0.14765027321999999</v>
      </c>
      <c r="H230" s="16" t="s">
        <v>71</v>
      </c>
      <c r="I230" s="77"/>
      <c r="J230" s="33"/>
    </row>
    <row r="231" spans="2:10" ht="15.75" x14ac:dyDescent="0.25">
      <c r="B231" s="28"/>
      <c r="C231" s="29" t="s">
        <v>234</v>
      </c>
      <c r="D231" s="29"/>
      <c r="E231" s="30"/>
      <c r="F231" s="30"/>
      <c r="G231" s="31"/>
      <c r="H231" s="32"/>
      <c r="I231" s="77"/>
    </row>
    <row r="232" spans="2:10" ht="15.75" x14ac:dyDescent="0.25">
      <c r="B232" s="28"/>
      <c r="C232" s="34"/>
      <c r="D232" s="14"/>
      <c r="E232" s="14" t="s">
        <v>235</v>
      </c>
      <c r="F232" s="76" t="s">
        <v>236</v>
      </c>
      <c r="G232" s="38">
        <f>ROUND([1]Preisblatt!G111/K3,K4)</f>
        <v>0</v>
      </c>
      <c r="H232" s="16" t="s">
        <v>71</v>
      </c>
      <c r="I232" s="77"/>
      <c r="J232" s="33" t="s">
        <v>237</v>
      </c>
    </row>
    <row r="233" spans="2:10" ht="15.75" x14ac:dyDescent="0.25">
      <c r="B233" s="28"/>
      <c r="C233" s="34"/>
      <c r="D233" s="14"/>
      <c r="E233" s="14" t="s">
        <v>238</v>
      </c>
      <c r="F233" s="81" t="s">
        <v>239</v>
      </c>
      <c r="G233" s="38">
        <f>ROUND(-[1]Preisblatt!G112/K3,K4)</f>
        <v>0</v>
      </c>
      <c r="H233" s="16" t="s">
        <v>71</v>
      </c>
      <c r="I233" s="77"/>
      <c r="J233" s="33" t="s">
        <v>240</v>
      </c>
    </row>
    <row r="234" spans="2:10" ht="15.75" x14ac:dyDescent="0.25">
      <c r="B234" s="28"/>
      <c r="C234" s="34"/>
      <c r="D234" s="14"/>
      <c r="E234" s="14" t="s">
        <v>241</v>
      </c>
      <c r="F234" s="76" t="s">
        <v>242</v>
      </c>
      <c r="G234" s="38">
        <f>ROUND([1]Preisblatt!G113,K4)</f>
        <v>0</v>
      </c>
      <c r="H234" s="16" t="s">
        <v>243</v>
      </c>
      <c r="J234" s="33"/>
    </row>
    <row r="235" spans="2:10" ht="15.75" x14ac:dyDescent="0.25">
      <c r="B235" s="28"/>
      <c r="C235" s="34"/>
      <c r="D235" s="14"/>
      <c r="E235" s="14" t="s">
        <v>244</v>
      </c>
      <c r="F235" s="76" t="s">
        <v>245</v>
      </c>
      <c r="G235" s="38">
        <f>ROUND([1]Preisblatt!G114/K3,K4)</f>
        <v>0</v>
      </c>
      <c r="H235" s="16" t="s">
        <v>71</v>
      </c>
      <c r="J235" s="33"/>
    </row>
    <row r="236" spans="2:10" x14ac:dyDescent="0.25">
      <c r="B236" s="73" t="s">
        <v>246</v>
      </c>
      <c r="C236" s="25"/>
      <c r="D236" s="25"/>
      <c r="E236" s="25"/>
      <c r="F236" s="25"/>
      <c r="G236" s="26"/>
      <c r="H236" s="74"/>
    </row>
    <row r="237" spans="2:10" ht="15.75" x14ac:dyDescent="0.25">
      <c r="B237" s="28"/>
      <c r="C237" s="70" t="s">
        <v>247</v>
      </c>
      <c r="D237" s="29"/>
      <c r="E237" s="30"/>
      <c r="F237" s="30"/>
      <c r="G237" s="31"/>
      <c r="H237" s="32"/>
    </row>
    <row r="238" spans="2:10" ht="15.75" x14ac:dyDescent="0.25">
      <c r="B238" s="28"/>
      <c r="C238" s="34"/>
      <c r="D238" s="35" t="s">
        <v>13</v>
      </c>
      <c r="E238" s="35"/>
      <c r="F238" s="35"/>
      <c r="G238" s="36"/>
      <c r="H238" s="37"/>
    </row>
    <row r="239" spans="2:10" ht="15.75" x14ac:dyDescent="0.25">
      <c r="B239" s="28"/>
      <c r="C239" s="34"/>
      <c r="D239" s="14"/>
      <c r="E239" s="14" t="s">
        <v>248</v>
      </c>
      <c r="F239" s="14" t="s">
        <v>15</v>
      </c>
      <c r="G239" s="82" t="s">
        <v>249</v>
      </c>
      <c r="H239" s="16" t="s">
        <v>17</v>
      </c>
    </row>
    <row r="240" spans="2:10" ht="15.75" x14ac:dyDescent="0.25">
      <c r="B240" s="28"/>
      <c r="C240" s="34"/>
      <c r="D240" s="14"/>
      <c r="E240" s="14" t="s">
        <v>250</v>
      </c>
      <c r="F240" s="14" t="s">
        <v>19</v>
      </c>
      <c r="G240" s="82" t="s">
        <v>249</v>
      </c>
      <c r="H240" s="16" t="s">
        <v>20</v>
      </c>
    </row>
    <row r="241" spans="2:8" ht="15.75" x14ac:dyDescent="0.25">
      <c r="B241" s="28"/>
      <c r="C241" s="34"/>
      <c r="D241" s="35" t="s">
        <v>21</v>
      </c>
      <c r="E241" s="35"/>
      <c r="F241" s="35"/>
      <c r="G241" s="39"/>
      <c r="H241" s="37"/>
    </row>
    <row r="242" spans="2:8" ht="15.75" x14ac:dyDescent="0.25">
      <c r="B242" s="28"/>
      <c r="C242" s="34"/>
      <c r="D242" s="14"/>
      <c r="E242" s="14" t="s">
        <v>251</v>
      </c>
      <c r="F242" s="14" t="s">
        <v>15</v>
      </c>
      <c r="G242" s="82" t="s">
        <v>249</v>
      </c>
      <c r="H242" s="16" t="s">
        <v>17</v>
      </c>
    </row>
    <row r="243" spans="2:8" ht="15.75" x14ac:dyDescent="0.25">
      <c r="B243" s="28"/>
      <c r="C243" s="34"/>
      <c r="D243" s="14"/>
      <c r="E243" s="14" t="s">
        <v>252</v>
      </c>
      <c r="F243" s="14" t="s">
        <v>19</v>
      </c>
      <c r="G243" s="82" t="s">
        <v>249</v>
      </c>
      <c r="H243" s="16" t="s">
        <v>20</v>
      </c>
    </row>
    <row r="244" spans="2:8" ht="15.75" x14ac:dyDescent="0.25">
      <c r="B244" s="28"/>
      <c r="C244" s="70" t="s">
        <v>253</v>
      </c>
      <c r="D244" s="29"/>
      <c r="E244" s="30"/>
      <c r="F244" s="30"/>
      <c r="G244" s="71"/>
      <c r="H244" s="32"/>
    </row>
    <row r="245" spans="2:8" ht="15.75" x14ac:dyDescent="0.25">
      <c r="B245" s="28"/>
      <c r="C245" s="34"/>
      <c r="D245" s="35" t="s">
        <v>13</v>
      </c>
      <c r="E245" s="35"/>
      <c r="F245" s="35"/>
      <c r="G245" s="39"/>
      <c r="H245" s="37"/>
    </row>
    <row r="246" spans="2:8" ht="15.75" x14ac:dyDescent="0.25">
      <c r="B246" s="28"/>
      <c r="C246" s="34"/>
      <c r="D246" s="14"/>
      <c r="E246" s="14" t="s">
        <v>254</v>
      </c>
      <c r="F246" s="14" t="s">
        <v>15</v>
      </c>
      <c r="G246" s="82" t="s">
        <v>249</v>
      </c>
      <c r="H246" s="16" t="s">
        <v>17</v>
      </c>
    </row>
    <row r="247" spans="2:8" ht="15.75" x14ac:dyDescent="0.25">
      <c r="B247" s="28"/>
      <c r="C247" s="34"/>
      <c r="D247" s="14"/>
      <c r="E247" s="14" t="s">
        <v>255</v>
      </c>
      <c r="F247" s="14" t="s">
        <v>19</v>
      </c>
      <c r="G247" s="82" t="s">
        <v>249</v>
      </c>
      <c r="H247" s="16" t="s">
        <v>20</v>
      </c>
    </row>
    <row r="248" spans="2:8" ht="15.75" x14ac:dyDescent="0.25">
      <c r="B248" s="28"/>
      <c r="C248" s="34"/>
      <c r="D248" s="35" t="s">
        <v>21</v>
      </c>
      <c r="E248" s="35"/>
      <c r="F248" s="35"/>
      <c r="G248" s="39"/>
      <c r="H248" s="37"/>
    </row>
    <row r="249" spans="2:8" ht="15.75" x14ac:dyDescent="0.25">
      <c r="B249" s="28"/>
      <c r="C249" s="34"/>
      <c r="D249" s="14"/>
      <c r="E249" s="14" t="s">
        <v>256</v>
      </c>
      <c r="F249" s="14" t="s">
        <v>15</v>
      </c>
      <c r="G249" s="82" t="s">
        <v>249</v>
      </c>
      <c r="H249" s="16" t="s">
        <v>17</v>
      </c>
    </row>
    <row r="250" spans="2:8" ht="15.75" x14ac:dyDescent="0.25">
      <c r="B250" s="28"/>
      <c r="C250" s="34"/>
      <c r="D250" s="14"/>
      <c r="E250" s="14" t="s">
        <v>257</v>
      </c>
      <c r="F250" s="14" t="s">
        <v>19</v>
      </c>
      <c r="G250" s="82" t="s">
        <v>249</v>
      </c>
      <c r="H250" s="16" t="s">
        <v>20</v>
      </c>
    </row>
    <row r="251" spans="2:8" ht="15.75" x14ac:dyDescent="0.25">
      <c r="B251" s="28"/>
      <c r="C251" s="70" t="s">
        <v>258</v>
      </c>
      <c r="D251" s="29"/>
      <c r="E251" s="30"/>
      <c r="F251" s="30"/>
      <c r="G251" s="71"/>
      <c r="H251" s="32"/>
    </row>
    <row r="252" spans="2:8" ht="15.75" x14ac:dyDescent="0.25">
      <c r="B252" s="28"/>
      <c r="C252" s="83"/>
      <c r="D252" s="12"/>
      <c r="E252" s="14" t="s">
        <v>259</v>
      </c>
      <c r="F252" s="14" t="s">
        <v>260</v>
      </c>
      <c r="G252" s="82" t="s">
        <v>249</v>
      </c>
      <c r="H252" s="16" t="s">
        <v>71</v>
      </c>
    </row>
    <row r="253" spans="2:8" x14ac:dyDescent="0.25">
      <c r="B253" s="73" t="s">
        <v>261</v>
      </c>
      <c r="C253" s="25"/>
      <c r="D253" s="25"/>
      <c r="E253" s="25"/>
      <c r="F253" s="25"/>
      <c r="G253" s="26"/>
      <c r="H253" s="74"/>
    </row>
    <row r="254" spans="2:8" ht="15.75" x14ac:dyDescent="0.25">
      <c r="B254" s="28"/>
      <c r="C254" s="34"/>
      <c r="D254" s="14"/>
      <c r="E254" s="14" t="s">
        <v>262</v>
      </c>
      <c r="F254" s="14" t="s">
        <v>263</v>
      </c>
      <c r="G254" s="82" t="s">
        <v>249</v>
      </c>
      <c r="H254" s="16" t="s">
        <v>20</v>
      </c>
    </row>
    <row r="255" spans="2:8" ht="105" outlineLevel="1" x14ac:dyDescent="0.25">
      <c r="B255" s="28"/>
      <c r="C255" s="34"/>
      <c r="D255" s="14"/>
      <c r="E255" s="84" t="s">
        <v>264</v>
      </c>
      <c r="F255" s="85" t="s">
        <v>265</v>
      </c>
      <c r="G255" s="86" t="s">
        <v>16</v>
      </c>
      <c r="H255" s="87" t="s">
        <v>266</v>
      </c>
    </row>
    <row r="256" spans="2:8" ht="120" x14ac:dyDescent="0.25">
      <c r="B256" s="28"/>
      <c r="C256" s="34"/>
      <c r="D256" s="14"/>
      <c r="E256" s="84" t="s">
        <v>267</v>
      </c>
      <c r="F256" s="84" t="s">
        <v>268</v>
      </c>
      <c r="G256" s="82" t="s">
        <v>16</v>
      </c>
      <c r="H256" s="16" t="s">
        <v>20</v>
      </c>
    </row>
    <row r="257" spans="2:8" ht="15.75" x14ac:dyDescent="0.25">
      <c r="B257" s="28"/>
      <c r="C257" s="34"/>
      <c r="D257" s="14"/>
      <c r="E257" s="14" t="s">
        <v>269</v>
      </c>
      <c r="F257" s="14" t="s">
        <v>270</v>
      </c>
      <c r="G257" s="82" t="s">
        <v>249</v>
      </c>
      <c r="H257" s="16" t="s">
        <v>20</v>
      </c>
    </row>
    <row r="258" spans="2:8" ht="90" outlineLevel="1" x14ac:dyDescent="0.25">
      <c r="B258" s="28"/>
      <c r="C258" s="88"/>
      <c r="D258" s="14"/>
      <c r="E258" s="84" t="s">
        <v>271</v>
      </c>
      <c r="F258" s="85" t="s">
        <v>272</v>
      </c>
      <c r="G258" s="86" t="s">
        <v>16</v>
      </c>
      <c r="H258" s="87" t="s">
        <v>266</v>
      </c>
    </row>
    <row r="259" spans="2:8" ht="30" customHeight="1" x14ac:dyDescent="0.25">
      <c r="B259" s="28"/>
      <c r="C259" s="88"/>
      <c r="D259" s="14"/>
      <c r="E259" s="14" t="s">
        <v>273</v>
      </c>
      <c r="F259" s="89" t="s">
        <v>274</v>
      </c>
      <c r="G259" s="82" t="s">
        <v>249</v>
      </c>
      <c r="H259" s="16" t="s">
        <v>20</v>
      </c>
    </row>
    <row r="260" spans="2:8" ht="30" customHeight="1" x14ac:dyDescent="0.25">
      <c r="B260" s="28"/>
      <c r="C260" s="88"/>
      <c r="D260" s="14"/>
      <c r="E260" s="14" t="s">
        <v>275</v>
      </c>
      <c r="F260" s="89" t="s">
        <v>276</v>
      </c>
      <c r="G260" s="82" t="s">
        <v>249</v>
      </c>
      <c r="H260" s="16" t="s">
        <v>20</v>
      </c>
    </row>
    <row r="261" spans="2:8" ht="30" customHeight="1" x14ac:dyDescent="0.25">
      <c r="B261" s="28"/>
      <c r="C261" s="88"/>
      <c r="D261" s="14"/>
      <c r="E261" s="14" t="s">
        <v>277</v>
      </c>
      <c r="F261" s="89" t="s">
        <v>278</v>
      </c>
      <c r="G261" s="82" t="s">
        <v>249</v>
      </c>
      <c r="H261" s="16" t="s">
        <v>20</v>
      </c>
    </row>
    <row r="262" spans="2:8" ht="30" customHeight="1" x14ac:dyDescent="0.25">
      <c r="B262" s="28"/>
      <c r="C262" s="88"/>
      <c r="D262" s="14"/>
      <c r="E262" s="14" t="s">
        <v>279</v>
      </c>
      <c r="F262" s="89" t="s">
        <v>280</v>
      </c>
      <c r="G262" s="82" t="s">
        <v>249</v>
      </c>
      <c r="H262" s="16" t="s">
        <v>20</v>
      </c>
    </row>
    <row r="263" spans="2:8" ht="105" outlineLevel="1" x14ac:dyDescent="0.25">
      <c r="B263" s="28"/>
      <c r="C263" s="88"/>
      <c r="D263" s="14"/>
      <c r="E263" s="84" t="s">
        <v>281</v>
      </c>
      <c r="F263" s="85" t="s">
        <v>282</v>
      </c>
      <c r="G263" s="86" t="s">
        <v>16</v>
      </c>
      <c r="H263" s="87" t="s">
        <v>266</v>
      </c>
    </row>
    <row r="264" spans="2:8" ht="120" outlineLevel="1" x14ac:dyDescent="0.25">
      <c r="B264" s="28"/>
      <c r="C264" s="88"/>
      <c r="D264" s="14"/>
      <c r="E264" s="84" t="s">
        <v>283</v>
      </c>
      <c r="F264" s="85" t="s">
        <v>284</v>
      </c>
      <c r="G264" s="86" t="s">
        <v>16</v>
      </c>
      <c r="H264" s="87" t="s">
        <v>266</v>
      </c>
    </row>
    <row r="265" spans="2:8" x14ac:dyDescent="0.25">
      <c r="B265" s="73" t="s">
        <v>285</v>
      </c>
      <c r="C265" s="25"/>
      <c r="D265" s="25"/>
      <c r="E265" s="25"/>
      <c r="F265" s="25"/>
      <c r="G265" s="26"/>
      <c r="H265" s="74"/>
    </row>
    <row r="266" spans="2:8" ht="15.75" x14ac:dyDescent="0.25">
      <c r="B266" s="11"/>
      <c r="C266" s="29" t="s">
        <v>12</v>
      </c>
      <c r="D266" s="29"/>
      <c r="E266" s="30"/>
      <c r="F266" s="30"/>
      <c r="G266" s="31"/>
      <c r="H266" s="32"/>
    </row>
    <row r="267" spans="2:8" ht="15.75" outlineLevel="1" x14ac:dyDescent="0.25">
      <c r="B267" s="11"/>
      <c r="C267" s="14"/>
      <c r="D267" s="14"/>
      <c r="E267" s="76" t="s">
        <v>286</v>
      </c>
      <c r="F267" s="14" t="s">
        <v>15</v>
      </c>
      <c r="G267" s="38" t="s">
        <v>16</v>
      </c>
      <c r="H267" s="16" t="s">
        <v>17</v>
      </c>
    </row>
    <row r="268" spans="2:8" ht="15.75" outlineLevel="1" x14ac:dyDescent="0.25">
      <c r="B268" s="11"/>
      <c r="C268" s="14"/>
      <c r="D268" s="14"/>
      <c r="E268" s="76" t="s">
        <v>287</v>
      </c>
      <c r="F268" s="14" t="s">
        <v>19</v>
      </c>
      <c r="G268" s="38" t="s">
        <v>16</v>
      </c>
      <c r="H268" s="16" t="s">
        <v>20</v>
      </c>
    </row>
    <row r="269" spans="2:8" ht="15.75" x14ac:dyDescent="0.25">
      <c r="B269" s="11"/>
      <c r="C269" s="29" t="s">
        <v>25</v>
      </c>
      <c r="D269" s="29"/>
      <c r="E269" s="30"/>
      <c r="F269" s="30"/>
      <c r="G269" s="71"/>
      <c r="H269" s="32"/>
    </row>
    <row r="270" spans="2:8" ht="15.75" outlineLevel="1" x14ac:dyDescent="0.25">
      <c r="B270" s="11"/>
      <c r="C270" s="14"/>
      <c r="D270" s="14"/>
      <c r="E270" s="76" t="s">
        <v>288</v>
      </c>
      <c r="F270" s="14" t="s">
        <v>15</v>
      </c>
      <c r="G270" s="38" t="s">
        <v>16</v>
      </c>
      <c r="H270" s="16" t="s">
        <v>17</v>
      </c>
    </row>
    <row r="271" spans="2:8" ht="15.75" outlineLevel="1" x14ac:dyDescent="0.25">
      <c r="B271" s="11"/>
      <c r="C271" s="14"/>
      <c r="D271" s="14"/>
      <c r="E271" s="76" t="s">
        <v>289</v>
      </c>
      <c r="F271" s="14" t="s">
        <v>19</v>
      </c>
      <c r="G271" s="38" t="s">
        <v>16</v>
      </c>
      <c r="H271" s="16" t="s">
        <v>20</v>
      </c>
    </row>
    <row r="272" spans="2:8" ht="15.75" x14ac:dyDescent="0.25">
      <c r="B272" s="11"/>
      <c r="C272" s="29" t="s">
        <v>31</v>
      </c>
      <c r="D272" s="29"/>
      <c r="E272" s="30"/>
      <c r="F272" s="30"/>
      <c r="G272" s="31"/>
      <c r="H272" s="32"/>
    </row>
    <row r="273" spans="2:10" ht="15.75" x14ac:dyDescent="0.25">
      <c r="B273" s="11"/>
      <c r="C273" s="14"/>
      <c r="D273" s="14"/>
      <c r="E273" s="14" t="s">
        <v>290</v>
      </c>
      <c r="F273" s="14" t="s">
        <v>15</v>
      </c>
      <c r="G273" s="38">
        <f>ROUND([1]Preisblatt!K16,K4)</f>
        <v>0</v>
      </c>
      <c r="H273" s="16" t="s">
        <v>17</v>
      </c>
    </row>
    <row r="274" spans="2:10" ht="15.75" x14ac:dyDescent="0.25">
      <c r="B274" s="11"/>
      <c r="C274" s="14"/>
      <c r="D274" s="14"/>
      <c r="E274" s="14" t="s">
        <v>291</v>
      </c>
      <c r="F274" s="14" t="s">
        <v>19</v>
      </c>
      <c r="G274" s="38">
        <f>ROUND([1]Preisblatt!L16/100,K4)</f>
        <v>0</v>
      </c>
      <c r="H274" s="16" t="s">
        <v>20</v>
      </c>
    </row>
    <row r="275" spans="2:10" ht="15.75" x14ac:dyDescent="0.25">
      <c r="B275" s="11"/>
      <c r="C275" s="29" t="s">
        <v>37</v>
      </c>
      <c r="D275" s="29"/>
      <c r="E275" s="30"/>
      <c r="F275" s="30"/>
      <c r="G275" s="31"/>
      <c r="H275" s="32"/>
    </row>
    <row r="276" spans="2:10" ht="15.75" x14ac:dyDescent="0.25">
      <c r="B276" s="11"/>
      <c r="C276" s="14"/>
      <c r="D276" s="14"/>
      <c r="E276" s="14" t="s">
        <v>292</v>
      </c>
      <c r="F276" s="14" t="s">
        <v>15</v>
      </c>
      <c r="G276" s="38">
        <f>ROUND([1]Preisblatt!K17,K4)</f>
        <v>0</v>
      </c>
      <c r="H276" s="16" t="s">
        <v>17</v>
      </c>
    </row>
    <row r="277" spans="2:10" ht="15.75" x14ac:dyDescent="0.25">
      <c r="B277" s="11"/>
      <c r="C277" s="14"/>
      <c r="D277" s="14"/>
      <c r="E277" s="14" t="s">
        <v>293</v>
      </c>
      <c r="F277" s="14" t="s">
        <v>19</v>
      </c>
      <c r="G277" s="38">
        <f>ROUND([1]Preisblatt!L17/100,K4)</f>
        <v>0</v>
      </c>
      <c r="H277" s="16" t="s">
        <v>20</v>
      </c>
    </row>
    <row r="278" spans="2:10" ht="15.75" x14ac:dyDescent="0.25">
      <c r="B278" s="11"/>
      <c r="C278" s="29" t="s">
        <v>43</v>
      </c>
      <c r="D278" s="29"/>
      <c r="E278" s="30"/>
      <c r="F278" s="30"/>
      <c r="G278" s="31"/>
      <c r="H278" s="32"/>
    </row>
    <row r="279" spans="2:10" ht="15.75" x14ac:dyDescent="0.25">
      <c r="B279" s="11"/>
      <c r="C279" s="14"/>
      <c r="D279" s="14"/>
      <c r="E279" s="14" t="s">
        <v>294</v>
      </c>
      <c r="F279" s="14" t="s">
        <v>15</v>
      </c>
      <c r="G279" s="38">
        <f>ROUND([1]Preisblatt!K18,K4)</f>
        <v>0</v>
      </c>
      <c r="H279" s="16" t="s">
        <v>17</v>
      </c>
    </row>
    <row r="280" spans="2:10" ht="15.75" x14ac:dyDescent="0.25">
      <c r="B280" s="11"/>
      <c r="C280" s="14"/>
      <c r="D280" s="14"/>
      <c r="E280" s="14" t="s">
        <v>295</v>
      </c>
      <c r="F280" s="14" t="s">
        <v>19</v>
      </c>
      <c r="G280" s="38">
        <f>ROUND([1]Preisblatt!L18/100,K4)</f>
        <v>0</v>
      </c>
      <c r="H280" s="16" t="s">
        <v>20</v>
      </c>
    </row>
    <row r="281" spans="2:10" x14ac:dyDescent="0.25">
      <c r="B281" s="73" t="s">
        <v>296</v>
      </c>
      <c r="C281" s="25"/>
      <c r="D281" s="25"/>
      <c r="E281" s="25"/>
      <c r="F281" s="25"/>
      <c r="G281" s="26"/>
      <c r="H281" s="74"/>
    </row>
    <row r="282" spans="2:10" ht="15.75" x14ac:dyDescent="0.25">
      <c r="B282" s="11"/>
      <c r="C282" s="29" t="s">
        <v>297</v>
      </c>
      <c r="D282" s="29"/>
      <c r="E282" s="30"/>
      <c r="F282" s="30"/>
      <c r="G282" s="31"/>
      <c r="H282" s="32"/>
    </row>
    <row r="283" spans="2:10" ht="15.75" x14ac:dyDescent="0.25">
      <c r="B283" s="11"/>
      <c r="C283" s="83"/>
      <c r="D283" s="12"/>
      <c r="E283" s="90" t="s">
        <v>298</v>
      </c>
      <c r="F283" s="90" t="s">
        <v>299</v>
      </c>
      <c r="G283" s="82" t="s">
        <v>249</v>
      </c>
      <c r="H283" s="91" t="s">
        <v>20</v>
      </c>
    </row>
    <row r="284" spans="2:10" ht="15.75" x14ac:dyDescent="0.25">
      <c r="B284" s="11"/>
      <c r="C284" s="29" t="s">
        <v>300</v>
      </c>
      <c r="D284" s="29"/>
      <c r="E284" s="30"/>
      <c r="F284" s="30"/>
      <c r="G284" s="71"/>
      <c r="H284" s="32"/>
    </row>
    <row r="285" spans="2:10" ht="15.75" x14ac:dyDescent="0.25">
      <c r="B285" s="11"/>
      <c r="C285" s="83"/>
      <c r="D285" s="12"/>
      <c r="E285" s="90" t="s">
        <v>301</v>
      </c>
      <c r="F285" s="90" t="s">
        <v>299</v>
      </c>
      <c r="G285" s="82" t="s">
        <v>249</v>
      </c>
      <c r="H285" s="91" t="s">
        <v>20</v>
      </c>
    </row>
    <row r="286" spans="2:10" ht="15.75" x14ac:dyDescent="0.25">
      <c r="B286" s="11"/>
      <c r="C286" s="70" t="s">
        <v>302</v>
      </c>
      <c r="D286" s="29"/>
      <c r="E286" s="30"/>
      <c r="F286" s="30"/>
      <c r="G286" s="71"/>
      <c r="H286" s="32"/>
      <c r="J286" s="33" t="s">
        <v>303</v>
      </c>
    </row>
    <row r="287" spans="2:10" ht="15.75" x14ac:dyDescent="0.25">
      <c r="B287" s="11"/>
      <c r="C287" s="34"/>
      <c r="D287" s="14"/>
      <c r="E287" s="90" t="s">
        <v>304</v>
      </c>
      <c r="F287" s="90" t="s">
        <v>305</v>
      </c>
      <c r="G287" s="82" t="s">
        <v>249</v>
      </c>
      <c r="H287" s="91" t="s">
        <v>20</v>
      </c>
    </row>
    <row r="288" spans="2:10" x14ac:dyDescent="0.25">
      <c r="B288" s="92"/>
      <c r="C288" s="29" t="s">
        <v>306</v>
      </c>
      <c r="D288" s="29"/>
      <c r="E288" s="30"/>
      <c r="F288" s="30"/>
      <c r="G288" s="71"/>
      <c r="H288" s="32"/>
    </row>
    <row r="289" spans="2:8" x14ac:dyDescent="0.25">
      <c r="B289" s="92"/>
      <c r="C289" s="34"/>
      <c r="D289" s="14"/>
      <c r="E289" s="90" t="s">
        <v>307</v>
      </c>
      <c r="F289" s="90" t="s">
        <v>308</v>
      </c>
      <c r="G289" s="82" t="s">
        <v>249</v>
      </c>
      <c r="H289" s="93" t="s">
        <v>20</v>
      </c>
    </row>
    <row r="290" spans="2:8" ht="30" x14ac:dyDescent="0.25">
      <c r="B290" s="92"/>
      <c r="C290" s="83"/>
      <c r="D290" s="12"/>
      <c r="E290" s="90" t="s">
        <v>309</v>
      </c>
      <c r="F290" s="89" t="s">
        <v>310</v>
      </c>
      <c r="G290" s="82" t="s">
        <v>249</v>
      </c>
      <c r="H290" s="93" t="s">
        <v>20</v>
      </c>
    </row>
    <row r="291" spans="2:8" ht="60" x14ac:dyDescent="0.25">
      <c r="B291" s="92"/>
      <c r="C291" s="34"/>
      <c r="D291" s="14"/>
      <c r="E291" s="90" t="s">
        <v>311</v>
      </c>
      <c r="F291" s="89" t="s">
        <v>312</v>
      </c>
      <c r="G291" s="82" t="s">
        <v>249</v>
      </c>
      <c r="H291" s="93" t="s">
        <v>20</v>
      </c>
    </row>
    <row r="292" spans="2:8" x14ac:dyDescent="0.25">
      <c r="B292" s="92"/>
      <c r="C292" s="29" t="s">
        <v>313</v>
      </c>
      <c r="D292" s="29"/>
      <c r="E292" s="30"/>
      <c r="F292" s="30"/>
      <c r="G292" s="71"/>
      <c r="H292" s="32"/>
    </row>
    <row r="293" spans="2:8" ht="30" x14ac:dyDescent="0.25">
      <c r="B293" s="92"/>
      <c r="C293" s="34"/>
      <c r="D293" s="14"/>
      <c r="E293" s="90" t="s">
        <v>314</v>
      </c>
      <c r="F293" s="89" t="s">
        <v>315</v>
      </c>
      <c r="G293" s="82" t="s">
        <v>249</v>
      </c>
      <c r="H293" s="93" t="s">
        <v>20</v>
      </c>
    </row>
    <row r="294" spans="2:8" ht="60" x14ac:dyDescent="0.25">
      <c r="B294" s="92"/>
      <c r="C294" s="83"/>
      <c r="D294" s="12"/>
      <c r="E294" s="90" t="s">
        <v>316</v>
      </c>
      <c r="F294" s="89" t="s">
        <v>317</v>
      </c>
      <c r="G294" s="82" t="s">
        <v>249</v>
      </c>
      <c r="H294" s="93" t="s">
        <v>20</v>
      </c>
    </row>
    <row r="295" spans="2:8" ht="60" x14ac:dyDescent="0.25">
      <c r="B295" s="92"/>
      <c r="C295" s="34"/>
      <c r="D295" s="14"/>
      <c r="E295" s="90" t="s">
        <v>318</v>
      </c>
      <c r="F295" s="89" t="s">
        <v>319</v>
      </c>
      <c r="G295" s="82" t="s">
        <v>249</v>
      </c>
      <c r="H295" s="93" t="s">
        <v>20</v>
      </c>
    </row>
    <row r="296" spans="2:8" x14ac:dyDescent="0.25">
      <c r="B296" s="92"/>
      <c r="C296" s="29" t="s">
        <v>320</v>
      </c>
      <c r="D296" s="29"/>
      <c r="E296" s="30"/>
      <c r="F296" s="30"/>
      <c r="G296" s="71"/>
      <c r="H296" s="32"/>
    </row>
    <row r="297" spans="2:8" ht="30" x14ac:dyDescent="0.25">
      <c r="B297" s="92"/>
      <c r="C297" s="34"/>
      <c r="D297" s="14"/>
      <c r="E297" s="90" t="s">
        <v>321</v>
      </c>
      <c r="F297" s="89" t="s">
        <v>322</v>
      </c>
      <c r="G297" s="82" t="s">
        <v>249</v>
      </c>
      <c r="H297" s="93" t="s">
        <v>20</v>
      </c>
    </row>
    <row r="298" spans="2:8" ht="60" x14ac:dyDescent="0.25">
      <c r="B298" s="92"/>
      <c r="C298" s="83"/>
      <c r="D298" s="12"/>
      <c r="E298" s="90" t="s">
        <v>323</v>
      </c>
      <c r="F298" s="89" t="s">
        <v>324</v>
      </c>
      <c r="G298" s="82" t="s">
        <v>249</v>
      </c>
      <c r="H298" s="93" t="s">
        <v>20</v>
      </c>
    </row>
    <row r="299" spans="2:8" ht="60" x14ac:dyDescent="0.25">
      <c r="B299" s="92"/>
      <c r="C299" s="34"/>
      <c r="D299" s="14"/>
      <c r="E299" s="90" t="s">
        <v>325</v>
      </c>
      <c r="F299" s="89" t="s">
        <v>326</v>
      </c>
      <c r="G299" s="82" t="s">
        <v>249</v>
      </c>
      <c r="H299" s="93" t="s">
        <v>20</v>
      </c>
    </row>
    <row r="300" spans="2:8" ht="15.75" x14ac:dyDescent="0.25">
      <c r="B300" s="11"/>
      <c r="C300" s="12"/>
      <c r="D300" s="12"/>
      <c r="E300" s="12"/>
      <c r="F300" s="12"/>
      <c r="G300" s="94"/>
      <c r="H300" s="93"/>
    </row>
    <row r="301" spans="2:8" ht="15.75" x14ac:dyDescent="0.25">
      <c r="B301" s="11"/>
      <c r="C301" s="83"/>
      <c r="D301" s="12"/>
      <c r="E301" s="14"/>
      <c r="F301" s="14"/>
      <c r="G301" s="15"/>
      <c r="H301" s="16"/>
    </row>
    <row r="302" spans="2:8" ht="15.75" x14ac:dyDescent="0.25">
      <c r="B302" s="11"/>
      <c r="C302" s="95" t="s">
        <v>327</v>
      </c>
      <c r="D302" s="96"/>
      <c r="E302" s="59"/>
      <c r="F302" s="59"/>
      <c r="G302" s="15"/>
      <c r="H302" s="16"/>
    </row>
    <row r="303" spans="2:8" ht="15.75" x14ac:dyDescent="0.25">
      <c r="B303" s="11"/>
      <c r="C303" s="95" t="s">
        <v>328</v>
      </c>
      <c r="D303" s="96"/>
      <c r="E303" s="59"/>
      <c r="F303" s="59"/>
      <c r="G303" s="15"/>
      <c r="H303" s="16"/>
    </row>
    <row r="304" spans="2:8" ht="16.5" thickBot="1" x14ac:dyDescent="0.3">
      <c r="B304" s="97"/>
      <c r="C304" s="98" t="s">
        <v>329</v>
      </c>
      <c r="D304" s="99"/>
      <c r="E304" s="64"/>
      <c r="F304" s="64"/>
      <c r="G304" s="100"/>
      <c r="H304" s="101"/>
    </row>
  </sheetData>
  <sheetProtection formatCells="0" formatColumns="0" formatRows="0" autoFilter="0"/>
  <pageMargins left="0.7" right="0.7" top="0.78740157499999996" bottom="0.78740157499999996"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el. PB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Miller Stephan</dc:creator>
  <cp:lastModifiedBy>Miller Stephan</cp:lastModifiedBy>
  <dcterms:created xsi:type="dcterms:W3CDTF">2023-10-11T08:08:20Z</dcterms:created>
  <dcterms:modified xsi:type="dcterms:W3CDTF">2023-10-11T08:09:54Z</dcterms:modified>
</cp:coreProperties>
</file>